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C&amp;T\A&amp;I\COMMUNITY SPACES\S106\"/>
    </mc:Choice>
  </mc:AlternateContent>
  <xr:revisionPtr revIDLastSave="0" documentId="13_ncr:1_{D4835124-105B-431A-80E4-CFBE270D6072}" xr6:coauthVersionLast="47" xr6:coauthVersionMax="47" xr10:uidLastSave="{00000000-0000-0000-0000-000000000000}"/>
  <bookViews>
    <workbookView xWindow="-120" yWindow="-120" windowWidth="29040" windowHeight="15840" activeTab="1" xr2:uid="{00000000-000D-0000-FFFF-FFFF00000000}"/>
  </bookViews>
  <sheets>
    <sheet name="S106 SCHEMES" sheetId="1" r:id="rId1"/>
    <sheet name="Sheet1" sheetId="2" r:id="rId2"/>
    <sheet name="Sheet2" sheetId="3" r:id="rId3"/>
    <sheet name="Sheet3" sheetId="4" r:id="rId4"/>
  </sheets>
  <definedNames>
    <definedName name="_xlnm.Print_Area" localSheetId="0">'S106 SCHEMES'!$A$1:$I$36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4" l="1"/>
  <c r="A22" i="4"/>
  <c r="G53" i="4" l="1"/>
  <c r="F53" i="4"/>
  <c r="G50" i="4"/>
  <c r="G47" i="4"/>
  <c r="F50" i="4"/>
  <c r="F47" i="4"/>
  <c r="D53" i="4"/>
  <c r="C53" i="4"/>
  <c r="J34" i="4"/>
  <c r="I34" i="4"/>
  <c r="G32" i="4"/>
  <c r="H24" i="4"/>
  <c r="G20" i="4"/>
  <c r="B12" i="4"/>
  <c r="A12" i="4"/>
  <c r="K34" i="4" l="1"/>
  <c r="G5" i="4"/>
  <c r="F5" i="4"/>
  <c r="H5" i="4" s="1"/>
  <c r="F6" i="4" s="1"/>
  <c r="B28" i="4"/>
  <c r="A28" i="4"/>
  <c r="G6" i="4" l="1"/>
  <c r="F9" i="4"/>
  <c r="F7" i="4"/>
  <c r="G9" i="4" l="1"/>
  <c r="G7" i="4"/>
  <c r="C24" i="4"/>
  <c r="D25" i="3"/>
  <c r="D24" i="3"/>
  <c r="D23" i="3"/>
  <c r="D22" i="3"/>
  <c r="C23" i="3"/>
  <c r="C24" i="3"/>
  <c r="C25" i="3"/>
  <c r="C22" i="3"/>
  <c r="B24" i="3"/>
  <c r="B23" i="3"/>
  <c r="B25" i="3"/>
  <c r="B22" i="3"/>
  <c r="H15" i="3"/>
  <c r="H16" i="3"/>
  <c r="H17" i="3"/>
  <c r="H14" i="3"/>
  <c r="D15" i="3"/>
  <c r="D16" i="3"/>
  <c r="D17" i="3"/>
  <c r="D14" i="3"/>
  <c r="D4" i="3"/>
  <c r="G15" i="3"/>
  <c r="G16" i="3"/>
  <c r="G17" i="3"/>
  <c r="G14" i="3"/>
  <c r="C15" i="3"/>
  <c r="C16" i="3"/>
  <c r="C17" i="3"/>
  <c r="C18" i="3"/>
  <c r="C14" i="3"/>
  <c r="F18" i="3"/>
  <c r="B18" i="3"/>
  <c r="H8" i="3"/>
  <c r="H5" i="3"/>
  <c r="H6" i="3"/>
  <c r="H7" i="3"/>
  <c r="H4" i="3"/>
  <c r="D8" i="3"/>
  <c r="D6" i="3"/>
  <c r="D7" i="3"/>
  <c r="D5" i="3"/>
  <c r="G8" i="3"/>
  <c r="G5" i="3"/>
  <c r="G6" i="3"/>
  <c r="G7" i="3"/>
  <c r="G4" i="3"/>
  <c r="C8" i="3"/>
  <c r="C5" i="3"/>
  <c r="C6" i="3"/>
  <c r="C7" i="3"/>
  <c r="C4" i="3"/>
  <c r="F8" i="3"/>
  <c r="B8" i="3"/>
  <c r="H18" i="3" l="1"/>
  <c r="G18" i="3"/>
  <c r="D18" i="3"/>
</calcChain>
</file>

<file path=xl/sharedStrings.xml><?xml version="1.0" encoding="utf-8"?>
<sst xmlns="http://schemas.openxmlformats.org/spreadsheetml/2006/main" count="755" uniqueCount="465">
  <si>
    <t>Yate Central</t>
  </si>
  <si>
    <t>Stoke Gifford</t>
  </si>
  <si>
    <t>Downend</t>
  </si>
  <si>
    <t>Longwell Green</t>
  </si>
  <si>
    <t>Yate North</t>
  </si>
  <si>
    <t>Staple Hill</t>
  </si>
  <si>
    <t>Woodstock</t>
  </si>
  <si>
    <t xml:space="preserve"> </t>
  </si>
  <si>
    <t>Hanham</t>
  </si>
  <si>
    <t>Frenchay &amp; Stoke Park</t>
  </si>
  <si>
    <t>Thornbury South &amp; Alveston</t>
  </si>
  <si>
    <t>Thornbury North</t>
  </si>
  <si>
    <t>Emersons Green</t>
  </si>
  <si>
    <t>Patchway</t>
  </si>
  <si>
    <t>VCS190</t>
  </si>
  <si>
    <t>Abbeywood Retail Pk, Station Rd, Filton</t>
  </si>
  <si>
    <t xml:space="preserve">Unilateral Understanding.  Specifically for planting and establishment of Lime trees along the frontage at Station Road on SGC land </t>
  </si>
  <si>
    <t>17-19 Edgware Road</t>
  </si>
  <si>
    <t>Thornbury Police Station</t>
  </si>
  <si>
    <t>VCS 189</t>
  </si>
  <si>
    <t>Broad Lane, Yate</t>
  </si>
  <si>
    <t>VCS174</t>
  </si>
  <si>
    <t>Land at Whittucks Road Hanham</t>
  </si>
  <si>
    <t>VCS156</t>
  </si>
  <si>
    <t>VCS203</t>
  </si>
  <si>
    <t>Bristol Parkway Stoke Gifford</t>
  </si>
  <si>
    <t>VCS146</t>
  </si>
  <si>
    <t>Hanham Hall Hospital Whittucks Road Hanham</t>
  </si>
  <si>
    <t>VCS138</t>
  </si>
  <si>
    <t>VCS123</t>
  </si>
  <si>
    <t>VCS129</t>
  </si>
  <si>
    <t>VCS145</t>
  </si>
  <si>
    <t>Sea Stores, Kennedy Way, Yate</t>
  </si>
  <si>
    <t>13, 14 &amp; 15 Harry Stoke Road Stoke Gifford</t>
  </si>
  <si>
    <t>VCS157</t>
  </si>
  <si>
    <t>114 North Street Downend</t>
  </si>
  <si>
    <t>VCS158</t>
  </si>
  <si>
    <t>Abbots Road Hanham</t>
  </si>
  <si>
    <t>VCS 162</t>
  </si>
  <si>
    <t>Land at Hill View &amp; Hill Top, Woodstock</t>
  </si>
  <si>
    <t>VCS168</t>
  </si>
  <si>
    <t>Frome Court House, Thornbury</t>
  </si>
  <si>
    <t>VCS 170</t>
  </si>
  <si>
    <t>Hill Crest off Catbrain Hill Easter Compton</t>
  </si>
  <si>
    <t>VCS176</t>
  </si>
  <si>
    <t>Land North Of Peg Hill Yate</t>
  </si>
  <si>
    <t>VCS179</t>
  </si>
  <si>
    <t>Former Cooper Works Westerleigh Road Yate</t>
  </si>
  <si>
    <t>VCS185</t>
  </si>
  <si>
    <t>Rear of 58 Bath Road Longwell Green</t>
  </si>
  <si>
    <t>VCS186</t>
  </si>
  <si>
    <t>Blackhorse Day Centre</t>
  </si>
  <si>
    <t>VCS191</t>
  </si>
  <si>
    <t>Land at Stanshawes Drive, Yate</t>
  </si>
  <si>
    <t>Former Wapley Care Home</t>
  </si>
  <si>
    <t>VCS208</t>
  </si>
  <si>
    <t>Yes</t>
  </si>
  <si>
    <t>S106 Ref Number</t>
  </si>
  <si>
    <t>S106 Funding Schemes Awarded</t>
  </si>
  <si>
    <t>Coopers Works 1, Westerleigh Road, Yate</t>
  </si>
  <si>
    <t>Date of S106</t>
  </si>
  <si>
    <t>Location / development name / reference</t>
  </si>
  <si>
    <t>Funds received by Council</t>
  </si>
  <si>
    <t>Purpose for which S106 Open Space funding intended</t>
  </si>
  <si>
    <t>Closed</t>
  </si>
  <si>
    <t>Morley Road, Staple Hill</t>
  </si>
  <si>
    <t xml:space="preserve">Public open space, play and sports improvements </t>
  </si>
  <si>
    <t>SGC Ward</t>
  </si>
  <si>
    <t>Chipping Sodbury</t>
  </si>
  <si>
    <t>Dodington</t>
  </si>
  <si>
    <t>Ladden Brook</t>
  </si>
  <si>
    <t>Open / Closed for S106 Funding Applications</t>
  </si>
  <si>
    <t>Date S106 Funding Scheme Awarded</t>
  </si>
  <si>
    <t>Public open space, play and sports improvements</t>
  </si>
  <si>
    <t xml:space="preserve">Category 1 (Outdoor sports facilities) and 2 (Children and young people). </t>
  </si>
  <si>
    <t>Category 1 - Outdoor Sports Facilities improvements</t>
  </si>
  <si>
    <t>50% received</t>
  </si>
  <si>
    <t>Category 1 - Outdoor Sports Facilities improvements within 4km of development</t>
  </si>
  <si>
    <t>Public open space improvements for all Public Open Space categories in the vicinity of the development</t>
  </si>
  <si>
    <t xml:space="preserve">Category 1 (Outdoor sports facilities) / Category 2 (Children and young people) / Category 3 (Informal Recreational Open Space)  </t>
  </si>
  <si>
    <t>Category 1 Outdoor Sports Facilities improvements</t>
  </si>
  <si>
    <t>Cat 1 awarded 29/03/17               Cat 2 awarded 09/06/15</t>
  </si>
  <si>
    <t xml:space="preserve">Category 1 (Outdoor sports facilities)  </t>
  </si>
  <si>
    <t>N/A</t>
  </si>
  <si>
    <t>s106 allows funding for all public open space categories</t>
  </si>
  <si>
    <t xml:space="preserve">Public open space improvements for Category 1 Outdoor sports facilities and Category 2 Children and young people </t>
  </si>
  <si>
    <t>Public open space, sports improvements with 1.5km of development site</t>
  </si>
  <si>
    <t>Improvements to public open space within 1.5km of application land</t>
  </si>
  <si>
    <t xml:space="preserve">Off site public open space improvements </t>
  </si>
  <si>
    <t xml:space="preserve">Category 1 outdoor sports facilities and improvements within the immediate locality of the development </t>
  </si>
  <si>
    <t>01/08/2012 (DoV)</t>
  </si>
  <si>
    <t>Public open space within 2km of the development</t>
  </si>
  <si>
    <t>S106 Developer Capital Contribution (£)</t>
  </si>
  <si>
    <t>Planting of lime trees completed 2017</t>
  </si>
  <si>
    <t>Hanham Pavilion capacity improvements delivered by Hanham Abbots Parish Council to improve capacity for sports on site  (all funding)</t>
  </si>
  <si>
    <t>Category 1 - Yate Town Council (YTC) pavilion improvements at Sunnyside Playing Fields  (£7366)
Category 2 - Improvements to Witches Hat Play Area £15,530)</t>
  </si>
  <si>
    <t>S106 Developer Revenue (maintenance) Contribution (£)</t>
  </si>
  <si>
    <t>Category 1 - (Outdoor sports facilities) and Category 2 - (Children and young people) in the vicinity of the development</t>
  </si>
  <si>
    <t>Sports improvements within the immediate locality of the development</t>
  </si>
  <si>
    <t>Provision and / or enhancement of off-site public open space to serve the future residents of the development</t>
  </si>
  <si>
    <t>S106 PROJECT DELIVERY:  MONITOR OF CONTRIBUTIONS FOR PUBLIC OPEN SPACE IMPROVEMENTS</t>
  </si>
  <si>
    <t>SCHEDULE OF ALL S106 AGREEMENTS SIGNED AFTER APRIL 2010 WHERE FUNDING RECEIVED</t>
  </si>
  <si>
    <t>(Sorted by Ward order)</t>
  </si>
  <si>
    <t>VCS202</t>
  </si>
  <si>
    <t>VCS201</t>
  </si>
  <si>
    <t>04/02/20015</t>
  </si>
  <si>
    <t>The Lime Works, Itchington</t>
  </si>
  <si>
    <t>VCS095</t>
  </si>
  <si>
    <t>Open space provision within the locality</t>
  </si>
  <si>
    <t>Land off Barnhill, Barnhill Rd, Chipping Sodbury</t>
  </si>
  <si>
    <t>VCS164</t>
  </si>
  <si>
    <t>Category 1 - Outdoor Sports Facilities improvements (Courts and Greens)</t>
  </si>
  <si>
    <t>Code not yet allocated</t>
  </si>
  <si>
    <t>Land at Barnhill Road, Barnhill, Chipping Sodbury</t>
  </si>
  <si>
    <t xml:space="preserve">No. Invoiced and expected soon </t>
  </si>
  <si>
    <t xml:space="preserve"> Category 1 Open Space within the vicinity of the Development</t>
  </si>
  <si>
    <t>Former Rodford Primary School</t>
  </si>
  <si>
    <t xml:space="preserve">Category 1 allocated to Kelston Close (Queen Elizabeth II) playing fields in S106 
Category 2 allocated to witches play area or other play areas considered appropriate for the development </t>
  </si>
  <si>
    <t xml:space="preserve">Contribution to enhancement of POS at Kelston Close Playing Fields (Queen Elizabeth II playing Fields) or such other outdoor sports facility;  Woodchester play area and Dodington Allotment Site  </t>
  </si>
  <si>
    <t>NOTE: THIS MONITOR IS UPDATED QUARTERLY (Jan / April / July / Oct)</t>
  </si>
  <si>
    <t>Page Park Tennis Pavilion Refurbishment Project 2017</t>
  </si>
  <si>
    <t xml:space="preserve">Category 1 - Dodington PC confirm proposals for Kelston Close, Dodington only
Category 2 - £43,341.05 capital / £46,194.68 awarded to expand and upgrade Abbotswood Informal Play Area (Yate TC) </t>
  </si>
  <si>
    <t>Page Park Toddlers Play Area Improvement Project 2016 (all funding)</t>
  </si>
  <si>
    <t>All funding allocated to play provision &amp; access improvements at Streamleaze public open space (Thornbury Town Council)</t>
  </si>
  <si>
    <t>Brimsham Park Jetty enhancements - £5540
Peg Hill Skate Park: Lighting – £18760
Brimsham Park play area enhancements to be completed 2018 - £25370
Enhancement of surfaces of tennis/netball courts at Brimsham School, Yate - £15,947</t>
  </si>
  <si>
    <t>Charfield</t>
  </si>
  <si>
    <t>VCS169</t>
  </si>
  <si>
    <t>24/07/2014
DoV 29/03/17</t>
  </si>
  <si>
    <t>Land at The Burltons, Cromhall</t>
  </si>
  <si>
    <t xml:space="preserve">Category 1 - Outdoor Sports Facilities improvements </t>
  </si>
  <si>
    <t>VCS206</t>
  </si>
  <si>
    <t>Dayhouse Leaze, Charfield</t>
  </si>
  <si>
    <t>50% invoiced</t>
  </si>
  <si>
    <t>First award : 05/02/2018</t>
  </si>
  <si>
    <t>Cat 2 - 05/02/18</t>
  </si>
  <si>
    <t>Cat 1 - 29/03/2017        
Cat 2 - 05/02/18</t>
  </si>
  <si>
    <t>TBC</t>
  </si>
  <si>
    <t xml:space="preserve">Category 1: £13,077.40 cap / £4,549.34 rev to Longwell Green Sports FC to improve existing ball court and conversion to 3G artificial surface. £3,839.58 cap / £1,335.96 rev to AEK Boco FC to purchase grounds maintenance machine to improve grass playing surfaces
Cat 2: Improvements to Shellards Road Play Area </t>
  </si>
  <si>
    <t>£20,080 Cap / £1,213.94 Rev to Stoke Gifford Parish Council to purchase cricket boundary fencing
£14,344.60 Cap / £14,344.60 Rev to Frenchay Cricket Club for purchase of Bowling machine, cricket nets and pitch drainage
£500.54 Cap / £587 Rev for Downend and Frenchay Tennis Club - purchase tennis equipment / disability training course</t>
  </si>
  <si>
    <t>£49,670 awarded  9/6/2015    
£15,947.14 awarded 05/02/2018</t>
  </si>
  <si>
    <t>Parkwall</t>
  </si>
  <si>
    <t>VCS192</t>
  </si>
  <si>
    <t>Cadbury Heath Youth Centre, Park Rd, Warmley</t>
  </si>
  <si>
    <t>All categories of POS as specified within the S106</t>
  </si>
  <si>
    <t>VCS196</t>
  </si>
  <si>
    <t>60 Wotton Road, Charfield</t>
  </si>
  <si>
    <t xml:space="preserve">Contribution towards the cost of provision enhancement and maintenance of Off Site Public Open Space </t>
  </si>
  <si>
    <t>2014/15</t>
  </si>
  <si>
    <t>Category 1: £127,546.43 capital awarded to support crucial track and field improvements to the athletics facilities at Yate Outdoor Sports Centre (YOSC). Category 2 - £36,000 cap / £18,952.97 rev for outdoor gym/exercise equipment at Lilliput Park, Dodington; £48,000 cap /£25,270.62 rev  for outdoor gym/exercise equipment at Kingsgate Park, Yate;  £32,512.07 cap / £17,116.67 rev to enhance Howard Lewis Play Area, Yate.</t>
  </si>
  <si>
    <t>Category 1 - £47,479.38 capital / £14369.89 revenue funding awarded to construction of a new 2 changing room pavilion at Badminton Road / King George V playing fields
Category 2 - Walker Play Area identified as priority for improvements. Consultation TBC.</t>
  </si>
  <si>
    <t>Cat 1 - 12/03/18
Cat 2 - 29/03/2017</t>
  </si>
  <si>
    <t>All capital / revenue funding awarded. Enhancement of floodlighting at Chipping Sodbury Rugby Football Club</t>
  </si>
  <si>
    <t xml:space="preserve">Full amount awarded. Installation of play equipment at Longs View, Charfield </t>
  </si>
  <si>
    <t xml:space="preserve">Dodington PC to confirm proposals for sport &amp; allotment improvements.      
Cat 2 - Improvements to Woodchester Play Area awarded £14,147.14 cap / £14,875.83 </t>
  </si>
  <si>
    <t xml:space="preserve">£15,330 capital funding awarded to Tytherington PC to enhance informal and semi-natural public open space within Tytherington Parish  </t>
  </si>
  <si>
    <t>Awarded to North Bristol Rugby Football Club - £38,434.81 capital / £23,426.81 revenue towards alterations to changing rooms to provide facilities for female players at Oaklands, Almondsbury.</t>
  </si>
  <si>
    <t>Category 1 - £3,836.36 capital / £2,338.40 revenue funding awarded to construction of a new 2 changing room pavilion at Badminton Road / King George V playing fields</t>
  </si>
  <si>
    <t xml:space="preserve">Category 1: £8,977.03 allocated to Kingswood RFC to enhance floodlighting at Deanery Road playing fields, Kingswood.  £7,668.02 capital awarded to AEK Boco to fund the purchase and installation of toilet and storage facilities at Tenniscourt Road playing field, Kingswood. Category 2 /3 spend allocated to Kingswood Park Play Area improvements. </t>
  </si>
  <si>
    <t>Cat 1 awarded 12/03/18               Cat 2/3 awarded 06/03/2016</t>
  </si>
  <si>
    <t xml:space="preserve">Peg Hill Skate Park: Lighting – £8800 awarded; £120,669 awarded to Yate Town Council for Pavilion extension at Sunnyside Playing Field </t>
  </si>
  <si>
    <t>£15,649.20 cap / £4735.33 awarded to upgrade multi use games area (MUGA) at St Andrews School, Cromhall to increase availability to residents.
Open for applications for remaining £3648.82 capital / £1104.1 revenue. No deadline for applications.</t>
  </si>
  <si>
    <t>Open for remaining £3648.82 capital / £1104.1 revenue available</t>
  </si>
  <si>
    <t>Category 1 - £107,330.36 capital / £32,479.32 revenue funding awarded to Charfield Parish Council &amp; Charfield Memorial Hall to construct tarmac running track with exercise equipment, fencing around tennis courts, improved access, table tennis and seating.</t>
  </si>
  <si>
    <t xml:space="preserve">S106 very specific where improvements delivered:                                                                           • Informal recreational open space – access at Banjo Island, Cadbury Heath
• Natural /Semi-natural open space – surfacing to path along Siston Brook
• Provision for children /young people – improvements to Coronation Park play area (SGC)
• Allotments – improvements at Warmley Golf Course allotments    
 • Outdoor sports facilities – improvements to Coronation Park (currently awaiting application detail)
</t>
  </si>
  <si>
    <t>£12,516.01 capital funding awarded to Sodbury Tennis Club to replace existing obsolete floodlights with LED head units</t>
  </si>
  <si>
    <t>£205,430.68 cap to Yate TC to support track and field improvements to the athletics facilities at Yate Outdoor Sports Centre;
£20,136.21 cap / £6,056.82 rev to Chipping Sodbury RFC (05/02/18) to enhance floodlighting;  
£45,012.86 cap / £13,539.53 rev to Brimsham School, Yate (05/02/18) to enhance the surfaces of tennis/netball courts;
£15,390 cap / £4,670.93 rev to purchase a new roller for cricket square and outfield maintenance at Chipping Sodbury Cricket Club (28/06/18);  
£40,273.71 cap / £12,223.23 rev to purchase grounds maintenance equipment to improve playing surfaces at The Ridings, Chipping Sodbury (28/06/18);  
£18,023.99 capital funding to replace obsolete floodlights with LED head units at Sodbury Tennis Club;
£23,114.89 cap / £11,649.97 rev to Yate TC (22/11/18) for pitch improvements at Yate Outdoor Sport Complex (Yate TC);
£23,114.89 cap / £11,649.97 rev to Chipping Sodbury RFC (22/11/18) to upgrade changing rooms at The Ridings, Chipping Sodbury.</t>
  </si>
  <si>
    <t>1st award - 05/02/2018   
2nd award - 28/06/18   
2nd award - 22/11/18</t>
  </si>
  <si>
    <t xml:space="preserve">£4,337.82 capital funding to Thornbury TC to upgrade the fencing around the public tennis courts at Mundy Playing Fields to increase security.
£4,337.82 capital funding to Thornbury Lawn Tennis Club to resurface courts at Mundy Playing Fields, Thornbury. </t>
  </si>
  <si>
    <t>VCS214</t>
  </si>
  <si>
    <t>Former education centre, Richmond Road, Mangotsfield</t>
  </si>
  <si>
    <t>Public open space improvements for Children &amp; Young People and Allotments</t>
  </si>
  <si>
    <t>£15,454.27 capital / £16,250.29 towards improvements at Springfield Park, Emersons Green
£751,80 capital / £958.61 revenue to Emersons Green Town Council towards fencing improvements at Dibden Lane Allotment Site</t>
  </si>
  <si>
    <t>VCS119</t>
  </si>
  <si>
    <t>23 Stanbridge Road, Downend</t>
  </si>
  <si>
    <t>Category 1 - £6,393 capital / £5,726.44 revenue funding awarded to construction of a new 2 changing room pavilion at Badminton Road / King George V playing fields</t>
  </si>
  <si>
    <t>VCS137</t>
  </si>
  <si>
    <t>Windmill Green, Frampton Cotterell</t>
  </si>
  <si>
    <t>Frampton Cotterell</t>
  </si>
  <si>
    <t xml:space="preserve">Category 1 - £166,590.89 capital / £71,671.41 revenue awarded to Frampton Cotterell Parish Council to fund drainage improvements and enhance capacity of the grass pitches at The Park, Frampton Cotterell </t>
  </si>
  <si>
    <t>Cat 1 £8,280 capital / £1,907 revenue to purchase grounds maintenance equipment to improve the condition of grass pitches at Little Stoke playing fields and The Trust Ground, Stoke Gifford. Balance of funding allocated to play improvements in Stoke Gifford - details TBC.
Cat 1 £3,000 cap / £690.94 revenue awarded to Downend and Frenchay Tennis Club to purchase and install electronic access gate.
Cat 1 - £3,300 capital / £760.04 revenue awarded to Frenchay Cricket Club to purchase sight screens.</t>
  </si>
  <si>
    <t>Outdoor Sport - £3,424.58 capital / £1,036.52  revenue awarded to Yate Bowls Club (Yate Town Council) for enhancements to irrigation system at Yate Bowls Club
Children and Young People - £1,687.50 capital / £1,774.39 revenue to enhance Blakeney Mills Play area
Natural and Semi Natural / Informal Open Space - £310.92 capital / £938.09 revenue to emhance Yate Common</t>
  </si>
  <si>
    <t>VCS210</t>
  </si>
  <si>
    <t>Land of the High Street, Hanham</t>
  </si>
  <si>
    <t>£11,018.87 capital / £3,335.06 revenue awarded to Woodlands Tennis Club to fund various improvements</t>
  </si>
  <si>
    <t>VCS216</t>
  </si>
  <si>
    <t>Land to the East of Greenbank Road, Hanham</t>
  </si>
  <si>
    <t>Outdoor Sports improvements
Children and Young People
Natural and Semi Natural</t>
  </si>
  <si>
    <t>yes</t>
  </si>
  <si>
    <t>Outdoor Sports Improvements</t>
  </si>
  <si>
    <t>Kingswood Trading Estate, Kingswood</t>
  </si>
  <si>
    <t>VCS131</t>
  </si>
  <si>
    <t>Kings Chase</t>
  </si>
  <si>
    <t>Outdoor Sport - £35,919.80 awarded to Bristol Rover Supporters Junior FC to fund pavilion improvements at Southey Road PF
Outdoor Sport - £32,040 capital awarded to Hanham Abbotonians to fund alterations to foot path at Lees Hill PF
Children and Young People - £3,245 to improve play facilities at Southey Park, Kingswood
Children and Young People - £5,498.57 to improve street games area at Southey Park, Kingswood
Informal Open Space - £10,552.81 to improve Kingswood Park</t>
  </si>
  <si>
    <t>Children and Young people - £63,341.66 capital to enhance the Greenbank Road Play Area
Natural and Semi Natural - £4,555.73 capital to enhance the natural landscape at Court Road / Pettigrove Road open space</t>
  </si>
  <si>
    <t>Development Reference / Name</t>
  </si>
  <si>
    <t>£49,081.71 capital awarded to South Gloucestershire Council to fund play enhancements at Siston Hill Play Area</t>
  </si>
  <si>
    <t>P98/4880 - 
Land at Siston Hill, Kingswood</t>
  </si>
  <si>
    <t>PK04/1965/O 
Lyde Green</t>
  </si>
  <si>
    <t>£41,784.03 capital awarded to The Forrest of Avon to fund East Fringe access improvements</t>
  </si>
  <si>
    <t>PK04/2527/F
Land to the rear of Jubilee Road</t>
  </si>
  <si>
    <t>£9,940.33 capital awarded to South Gloucestershire Council to fund improvements to the grass pitches at Blackhorse Road Playing Field
£27,099.56 capital awarded to AFC Mangotsfield to fund pavilion improvements at Blackhorse Road Playing Field</t>
  </si>
  <si>
    <t>PK06/2588/F 
31 Cossham Street, Mangotsfield</t>
  </si>
  <si>
    <t>PK06/2774/O
Westerleigh Road, Yate</t>
  </si>
  <si>
    <t>PK07/3249/F 
Stanbridge Road</t>
  </si>
  <si>
    <t>£37,216.23 capital / £32,572.38 revenue awarded to Kingswood Rugby Club to fund pavilion and car park improvements at Deanery Road Playing Field</t>
  </si>
  <si>
    <t>PK10/3398/F
114 North Street Downend</t>
  </si>
  <si>
    <t xml:space="preserve">PK12/3018/R30
Blackhorse Day Centre </t>
  </si>
  <si>
    <t>PK08/0581/F
Former Police Station, High Street, Kingswood</t>
  </si>
  <si>
    <t>£21,979.77 capital awarded to South Gloucestershire Council to fund Access improvements at Southey Park, Kingswood
£819.25 capital awarded to South Gloucestershire Council to fund landscaping improvements at Hanham Mount</t>
  </si>
  <si>
    <t>PK08/1530/F
Kingswood Trading Estate</t>
  </si>
  <si>
    <t>£3,054.74 capital awarded to South Gloucestershire Council to fund play area improvements at Southey Park, Kingswood
£5,498.57 capital awarded to South Gloucestershire Council to fund enhancements of the Street Games area at Southey Park, Kingswood
£10,552.81 capital awarded to South Gloucestershire Council to fund informal open space enhancements at Kingswood Park
£32,040 capital awarded to Hanham Abbotonians FC to fund footpath alteration and creation of new playing space at Lees Hill Playing Field
£35,919.80 capital awarded to Bristol Rovers Supporters Junior Football Club to fund pavilion improvements at Southey Park, Kingswood</t>
  </si>
  <si>
    <t>PK08/2859/F
Bristol Christian Fellowship, Soundwell</t>
  </si>
  <si>
    <t>£2,347.19 capital / £2,102.13 revenue awarded to South Gloucestershire Council to fund improvements at Soundwell Play Area
£7,837.94 capital / £7,019.61 revenue awarded to Bristol Rovers Supporters Junior Football Club to fund pavilion improvements and grounds maintenance machinary purchase at Soundwell Playing Field</t>
  </si>
  <si>
    <t>PK09/0927/F
Portland Street, Staple Hill</t>
  </si>
  <si>
    <t>£45,265.60 capital / £45,537.19 revenue awarded to South Gloucestershire Council to fund the restoration of Page Park Clock Tower</t>
  </si>
  <si>
    <t>PK09/1047/F
Beaufort Road, Downend</t>
  </si>
  <si>
    <t>closed</t>
  </si>
  <si>
    <t>£2,055.31 capital awarded to South Gloucestershire Council to fund instalation of benches at King George V Playing Field, Downend
£8,328.56 capital awarded to South Gloucestershire Council to fund public open space enhancementst at Lincombe Barn</t>
  </si>
  <si>
    <t>PK12/0429/O
Land North Of Peg Hill Yate</t>
  </si>
  <si>
    <t>PK09/5392/F
95 High Street
Kingswood</t>
  </si>
  <si>
    <t>PK10/1057/F
Douglas Motorcycle Works</t>
  </si>
  <si>
    <t>£68,000 capital / £71,502.52 revenue awarded to South Gloucestershire Council to fund play improvements at Kingswood Park
£10,000 capital / £17,626.80 revenue awarded to South Gloucestershire Council to fund informal open space improvements at Court Road / Pettigrove Road, Kingswood
£66,173.42 capital / £116,642.55 revenue awarded to South Gloucestershire Council to fund informal open space improvements at Kingswood Park
£4,000 capital / £7,050.72 revenue awarded to South Gloucestershire Council to fund informal open space improvements at Hanham Mount
£1,000 capital / £1,762.68 revenue awarded to South Gloucestershire Council to fund informal open space improvements at Courtney Road, Kingswood
£105,000 capital / £174,184.22 revenue awarded to South Gloucestershire Council to fund Natural and Semi Natural improvements at
£6,116.28 capital / £10,146.28 revenue awarded to South Gloucestershire Council to fund Natural and Semi Natural improvements at Kingswood Park
£2,000 capital / £3,317.79 revenue awarded to South Gloucestershire Council to fund Natural and Semi Natural improvements at Hanham Mount
£34,453.26 capital / £36,227.87 revenue awarded to South Gloucestershire Council to fund play and skate park improvements at Court Road, Kingswood</t>
  </si>
  <si>
    <t>PK10/1675/O 
Land at Barnhill Road</t>
  </si>
  <si>
    <t xml:space="preserve">PK10/2935/F 
Wilsons and Sons
Staple Hill  </t>
  </si>
  <si>
    <t>£56,904.16 capital / £17,728.86 revenue awarded to South Gloucestershire Council to fund improvements at Page Park Toddler Play Area</t>
  </si>
  <si>
    <t>PK11/0690/O
Hilltop / Hill View
Woodstock</t>
  </si>
  <si>
    <t>£11,177.95 awarded to South Gloucestershire Council to improve informal open space and play at Kingswood Park
£7,668.02 capital awarded to AEK Boco Football Club to fund improvements to toilet and storage facilities at Tenniscourt Road Playing Field
£8,977.03 capital awarded to Kingswood Rugby Club to fund floodlight improvements at Deanery Road Playing Field</t>
  </si>
  <si>
    <t xml:space="preserve">PK11/1652/F
Land at Abbots Road, Hanham </t>
  </si>
  <si>
    <t>PK11/3302/F
Rear of 58 Bath Road</t>
  </si>
  <si>
    <t>£1,311.61 capital awarded to South Gloucestershire Council to fund bench installation at St Stephens Green
£8,523.95 capital / £12,640.45 revenue awarded to South Gloucestershire Council to fund improvements at Shellards Road Play Area
£3,839.58 capital / £1,335.96 revenue awarded to AEK Boco Football Club to fund the purchase of ground maintenance equipment for use at Greenbank Road Playing Field
£13,077.40 capital / £4,549.34 revenue awarded to Longwell Green Sports Football Club towards the installation of a 3G all weather pitch at Longwell Green Community Centre</t>
  </si>
  <si>
    <t>PK12/0397/F
Land South Of Broad Lane, Yate</t>
  </si>
  <si>
    <t>PK12/1828/F
Land off Barnhill Road, Chipping Sodbury</t>
  </si>
  <si>
    <t>PK12/2924/F
Former Coopers Works, Yate</t>
  </si>
  <si>
    <t>PK14/0120/F 
Former Rodford Primary School</t>
  </si>
  <si>
    <t>PK14/4964/F
Wapley Care Home</t>
  </si>
  <si>
    <t>PK14/1648/F Land at Stanshawes Drive, Yate</t>
  </si>
  <si>
    <t>£3,424.58 capital / £1,036.52 revenue awarded to Yate Town Council to fund irrigation improvements at Yate Bowls Club
£311.25 capital / £938.80 revenue awarded to South Gloucestershire Council to fund natural and Semi Natural improvements at Yate Common
£1,687.50 capital / £1,774.39 revenue awarded to South Gloucestershire Council to fund improvements at Blakeney Mills Play Area</t>
  </si>
  <si>
    <t>PK14/2628/F 
17-19 Edgeware Road, Staple Hill</t>
  </si>
  <si>
    <t>£10,051.31 capital / £2,688.69 revenue awarded to South Gloucestershire Council to fund enhancement of Page Park Tennis Pavilion</t>
  </si>
  <si>
    <t>PK15/1260/F 
Cadbury Heath youth Centre</t>
  </si>
  <si>
    <t>£918.76 capital / £1,171.49 revenue awarded to South Gloucestershire Council to fund improvements at the Warmley Golf Course Allotments
£19,903.15 capital / £20,928.31 revenue awarded to South Gloucestershire Council to fund improvements at Coronation Park Play Area
£14,648.29 capital awarded to South Gloucestershire Council to fund access enhancements at Banjo Island
£10,470.61 capital awarded to South Gloucestershire Council to fund Path enhancements at Brooklea amenity space
£40,081.16 capital / £12,131.26 revenue awarded to Banjo Island Community and Sports Association to fund drainage improvements, changing upgrades and maintenance equipment at Coronation Park</t>
  </si>
  <si>
    <t>PK15/3950/F
Land off the High Street, Hanham</t>
  </si>
  <si>
    <t>£11,018.87 capital / £3,335.06 revenue awarded to Woodlands Tennis Club to fund electronic access gate, tennis coaching equipment, maintenance equipment and kitchen/pavilion upgrades</t>
  </si>
  <si>
    <t>£2,000.55 capital / £2,550.85 revenue awarded to Pucklechurch Parish Council to fund improvements at Pucklechurch Allotments
£37,657.40 capital / £39,597.06 revenue awarded to Pucklechurch Parish Council to fund improvements at Eagle Crecent Play Area</t>
  </si>
  <si>
    <t>PK17/2020/F
Amberley Lodge, Broad Lane, Yate</t>
  </si>
  <si>
    <t>£22,011.08 capital / £23,144.75 revenue awarded to Yate Town Council to fund improvemnts at Millside Play Zone
£23,115 capital / £6,996.14 revenue awarded to Yate Town Council to fund drainage improvements at Yate Outdoor Sports Complex
£21,115.82 capital / £6,391.05 revenue awarded to Yate Town Council to fund the purchase of athletics equipment for disabled athletes to be used at Yate Outdoor Sports Complex
£11,554.59 capital awarded to South Gloucestershire Council to fund biodiversity improvements at Goose Green nature reserve</t>
  </si>
  <si>
    <t>PK17/2864/F
Former Education Centre, Richmond Road, Mangotsfield</t>
  </si>
  <si>
    <t>£751.80 capital / £958.61 revenue awarded to Emersons Green Town Council to fund fencing improvements at Dibden Lane Allotments
£15,454.27 capital / £16,250.29 revenue awarded to South Gloucestershire Council to fund improvemnts at Springfield Park Play Area</t>
  </si>
  <si>
    <t>PK17/3702/F
Land to the East of Greenbank Road, Hanham</t>
  </si>
  <si>
    <t>PK17/5109/F
Land East of Trinity Lane, Chipping Sodbury</t>
  </si>
  <si>
    <t>£63,341.66 capital awarded to South Gloucestershire Council to fund improvemnts at Greenbank Road Play Area
£4,555.73 capital awarded to South Gloucestershire Council to fund natural and semi natural improvements at Court Road / Pettigrove Road open space
£131,711.05 capital / £39,864.55 awarded to AEK Boco Football Club to fund floodlight installation, fencing, paths and stands at Greenbank Road playing field</t>
  </si>
  <si>
    <t>£44,227.01 capital / £21,894.25 revenue awarded to Chipping Sodbury Town Trust to fund the purchase of grounds maintenance equipment to be used at The Ridings, Chipping Sodbury
£40,000 capital / £10,000 revenue awarded to St Nicholas Football club to fund club house enhancements at The Ridings, Chipping Sodbury
£21,150 capital awarded to Sodbury Tennis Club to fund the creation of a mini tennis area at The Ridings, Chipping Sodbury
£53,961.14 capital / £56,740.81 revenue awarded to Sodbury Town Council to fund improvments to play facilities at The Ridings, Chipping Sodbury</t>
  </si>
  <si>
    <t>PT02/3497/F
The Lime Works, Tytherington</t>
  </si>
  <si>
    <t>£16,234.20 awarded to Tytherington Parish Council to fund informal open space and natural and semi natural enhancements throughout Tytherington Parish</t>
  </si>
  <si>
    <t>PT03/3143/O Northfield, Charlton Hayes</t>
  </si>
  <si>
    <t>£1,430,000 capital / £310,490 awarded to Patchway Community College to fund Sports centre improvements
£676,460 capital awarded to Patchway Town Council to fund sports improvements at Scott Park, Patchway
£482,000 capital / £97,500 revenue awarded to Stoke Gifford Parish Council to fund sports improvements at Little Stoke Park</t>
  </si>
  <si>
    <t xml:space="preserve">PT08/2760/O Windmill Green, Frampton Cotterell </t>
  </si>
  <si>
    <t>£166,590.89 capital / £71,671.41 revenue awarded to Frampton Cotterell Parish Council to fund drainage improvements at The Park Playing Fields</t>
  </si>
  <si>
    <t>PT09/5495/F Bristol Parkway</t>
  </si>
  <si>
    <t>£20,080 capital / £1,213.94 revenue awarded to Stoke Gifford Parish Council to fund cricket nets at the Trust Ground, Stoke Gifford
£4,561.92 capital / £13,729.68 revenue awarded to Frenchay Cricket Club to fund drainage and a bowling machine
£1,087.54 capital awarded to Downend and Frenchay Cricket Club to fund the purchase of disabled tennis equipment</t>
  </si>
  <si>
    <t>PT10/3060/F
Hillcrest Land Off Catbrain Hill</t>
  </si>
  <si>
    <t>£38,434.81 Capital / £23,426.81 revenue awarded to North Bristol Rugby Club to fund alterations to their changing rooms</t>
  </si>
  <si>
    <t>PT11/2290/F
Abbeywood Retail Park</t>
  </si>
  <si>
    <t>£6,060.04 capital awarded to South Gloucestershire Council to fund tree planting at Station Road Filton</t>
  </si>
  <si>
    <t>£7,482.47 capital / £6,610 revenue awarded to South Gloucestershire Council to fund enhancements at New Road and Riviera Way play areas
£521.47 capital / £2,416.85 revenue awarded to South Gloucestershire Council to fun Grassland restoration 
£8,280 capital / £1,907 revenue awarded to Stoke Gifford Parish Council to  fund the purchase of grounds maintenance equipment
£3,300 capital / £760.04 revenue awarded to Frenchay Cricket Club to fund the purchase of cricket sight screens
£3,000 capital / £690.94 revenue awarded to Downend and Frenchay Tennis Club to fund the installation of an electronic access gate</t>
  </si>
  <si>
    <t>PT11/4042/F 
Frome Court House</t>
  </si>
  <si>
    <t>PT13/0002/O 
Frenchay Hospital</t>
  </si>
  <si>
    <t>£32,500 capital awarded to Cleeve Hill Tennis Club to fund a clubhouse extension and new tennis court
£36,000 awarded to Dings Crusaders to fund floodlight improvements
£42,709 capital awarded to Cleeve Archers to fund the installation of an air source heat pump and the construction of a covered shooting area
£21,600 capital / £900 revenue awarded to Frenchay Cricket Club to fund cricket wicket upgrades
£76,300 capital awarded to Downend and Frenchay Parish Council to fund tennis and pavilion improvements at Bromley Heath Playing Field
£99,424.94 capital awarded to Downend and Frenchay Tennis Club to fund construction of a new club house
£99,424.94 capital awarded to Frenchay Tennis Club  to fund construction of changing/toilet facilities</t>
  </si>
  <si>
    <t>PT13/0510/F
The Burltons, Cromhall</t>
  </si>
  <si>
    <t>£15,649.20 capital / £4,735.33 revenue awarded to St Andrews School, Cromhall to fund MUGA surface improvements</t>
  </si>
  <si>
    <t>PT13/1435/F Thornbury Police Station</t>
  </si>
  <si>
    <t>£4,337.82 capital awarded to Thornbury Town Council to fund tennis fencing improvements at Munday Playing Fields, Thornbury
£4,337.82 capital awarded to Thornbury Tennis Club to fund tennis court improvements</t>
  </si>
  <si>
    <t>PT13/4182/O
Land South Of Wotton Road</t>
  </si>
  <si>
    <t>£187,211.06 capital / £56,662.64 revenue awarded to Wotton Community Sports Foundation to fund football pitch construction</t>
  </si>
  <si>
    <t>PT14/1886/O
Land at Laurel Hill, Cribbs Causeway</t>
  </si>
  <si>
    <t>£8,502.46 capital awarded to South Gloucestershire Council to fund Biodiversity enhancements at Catbrain Hill public open space
£47,455.36 capital awarded to South Gloucestershire Council to fund tree planting around Cribbs Causeway
£57,977.97 capital / £30,260.41 revenue awarded to Bristol Saracens Rugby Club to fund pitch and clubhouse upgrades
£57,977.97 capital / £30,260.41 revenue awarded to Clifton Rugby Club to fund changing room and floodlight improvements
£84,000 capital awarded to Redmaids High School to fund upgrades to neball/tennis courts at The Lawns, Cribbs Causeway</t>
  </si>
  <si>
    <t>PT14/5028/O 
Northfield Park, Charlton Hayes</t>
  </si>
  <si>
    <t>£95,000 capital awarded to Filton Town Council to fund MUGA construction at Filton Leisure Centre
£23,307.89 capital awarded to Aretians RFC to fund drainage improvements
£46,619.19 capital awarded to Bristol BMX club to fund BMX track improvements
£7,000 awarded to Patchway Town Council to fund Basketball upgrades in Patchway
£97,840.35 capital awarded to Stoke Gifford Parish Council to fund sports enhancements at Little Stoke Park</t>
  </si>
  <si>
    <t>£49,713.60 capital / £82,469.78 revenue awarded to Sims Hill Community Woodland Management Group to fund woodland and accessibility improvements at Sims Hill Woodland</t>
  </si>
  <si>
    <t>PT15/2917/O
The Orchards, Post Farm, Thornbury</t>
  </si>
  <si>
    <t xml:space="preserve">£224,669.93 capital / £67,983.35 revenue awarded to Thornbury Rugby Club to fund changing room extension </t>
  </si>
  <si>
    <t>PT16/0462/O
Days House Leaze, Charfield</t>
  </si>
  <si>
    <t>PT16/4976/F 
Plot MU5, Charlton Hayes</t>
  </si>
  <si>
    <t>£10,400 capital awarded to South Gloucestershire Council to fund tree planting around Charlton Hayes and Patchway
£16,427.93 capital awarded to South Gloucestershire Council to fund improvements at Gorse Covert Nature reserve
£9,564.74 capital awarded to Patchway Town Council to fund construction of a sports court for older adult sport at Scott Park, Patchway</t>
  </si>
  <si>
    <t>£110,574.18 capital / £33,467.21 revenue awarded to Charfield Junior Football Club to fund the construction of new changing facilities
£110,574.18 capital / £33,467.21 revenue awarded to Charfield Memorial Hall Group to fund clubhouse extensions at Charfield Memorial Hall</t>
  </si>
  <si>
    <t>PT17/2240/F  
Land at Duck Street, Tytherington</t>
  </si>
  <si>
    <t xml:space="preserve">£25,696 capital / £27,019.53 revenue awarded to Tytherington Parish Council to fund play upgrades at Jubilee Field, Tytherington
£49,079.50 capital / £14,854.74 revenue awarded to Tytherington Parish Council  to fund construction of a MUGA at Hardwick playing field, Tytherington </t>
  </si>
  <si>
    <t>£8,726.41 capital / £2,641.20 revenue awarded to North Bristol Rugby Club to fund car park improvements
£8,726.41 capital / £2,641.20 revenue awarded to Almondsbury Sports and Recreation Centre to fund clubhouse improvements</t>
  </si>
  <si>
    <t>PT18/3990/F
Oakfield House, Rangeworthy</t>
  </si>
  <si>
    <t>£12,830.30 capital / £13,499.66 revenue awarded to Rangeworthy Parish Council to fund install of a MUGA sports wall at Rangeworthy Recreation Ground
£8,862.44 capital / £15,621.64 revenue awarded to Rangeworthy Parish Council to fund accessibility improvements at Rangeworth Community Woodland
£6,377.37 capital / £10,626.64  revenue awarded to Rangeworthy Parish Council to fund woodland enhancements at Rangeworthy Community Woodland</t>
  </si>
  <si>
    <t xml:space="preserve">New Cheltenham </t>
  </si>
  <si>
    <t>Staple Hil and Mangotsfield</t>
  </si>
  <si>
    <t>Staple Hill and Mangotsfield</t>
  </si>
  <si>
    <t>Frenchay and Downend</t>
  </si>
  <si>
    <t>Kingswood</t>
  </si>
  <si>
    <t>PK09/1388/F
Sea Stores, Yate</t>
  </si>
  <si>
    <t>Kingswood / Hanham</t>
  </si>
  <si>
    <t>Chipping Sodbury and Cotswold Edge</t>
  </si>
  <si>
    <t xml:space="preserve">Parkwall and Warmley </t>
  </si>
  <si>
    <t>Boyd Valley</t>
  </si>
  <si>
    <t>Charlton and Cribbs</t>
  </si>
  <si>
    <t>Filton / Stoke Park and Cheswick</t>
  </si>
  <si>
    <t>Thornbury</t>
  </si>
  <si>
    <t>Stoke Park and Cheswick</t>
  </si>
  <si>
    <t>PT16/6924/O 
Land North Of Wotton Road, Charfield</t>
  </si>
  <si>
    <t>Severn Vale</t>
  </si>
  <si>
    <t>Public open space improvements within the vicnity of the development</t>
  </si>
  <si>
    <t>Community forrest contribution</t>
  </si>
  <si>
    <t>Outdoor sport and informal open space within 1.2km of the developmnent</t>
  </si>
  <si>
    <t>Outdoor Sport and Children and Young People within the vicinity of the development</t>
  </si>
  <si>
    <t>Children and youn people, formal and informal open space within the vicinity of the development</t>
  </si>
  <si>
    <t>Informal open space funding is open</t>
  </si>
  <si>
    <t>Public open space improvements within 2Km of the development</t>
  </si>
  <si>
    <t>Outdoor sport or informal recreational open space within the vicinity of the development</t>
  </si>
  <si>
    <t>Outdoor sport improvements within the vicinity of the development</t>
  </si>
  <si>
    <t>Closed - will reopen for Outdoor Sport applications when funding is received by Council</t>
  </si>
  <si>
    <t>Outdoor Sport and Children and Young People improvements within the vicinity of the development</t>
  </si>
  <si>
    <t>Outdoor Sport Facilities, Children and Young Peoples proviosion and  Informal Recreational Open Space within the vicinity of the development</t>
  </si>
  <si>
    <t>Outdoor Sports Facilities within the vicinity of the development</t>
  </si>
  <si>
    <t>£12,516.01 capital awarded to Sodbury Tennis Club to fund floodlight improvements</t>
  </si>
  <si>
    <t xml:space="preserve">£8,800 capital / £5,785 revenue awarded to Yate Town Council to fund enhancements at Sunnyside Lane Tennis Courts
£120,809.56 capital / £79,295.72 revenue awarded to Yate Town Council to fund the extension of Sunnyside Playing Field pavilion. </t>
  </si>
  <si>
    <t>Outdoor Sport Facilities improvements at Kelston Close Playing Field and Children and Young Peoples provision improvements at The Witches Hat Play Area</t>
  </si>
  <si>
    <t>£88,831.10 capital / £27,246.78 revenue awarded to Dodington Parish Council to fund the installation of a running track at Kleston Close Playing Field
£8,663.03 captial awarded to South Gloucestershire Council to fund tree planting around the former Rodford School Site
£43,341.05 capital / £46,194.68 revenue awarded to Yate Town Council to fund improvements at Abbotswood Informal Play Area</t>
  </si>
  <si>
    <t>Outdoor Sport Facilities improvements at Kelston Close Playing Field and Children and Young Peoples provision improvements at The Witches Hat Play Area and/or Woodchester Play Area and Dodington Allotments Site 1</t>
  </si>
  <si>
    <t>£27,688.32 capital / £8,380.35 revenue awarded to Dodington Parish Council to fund the installation of a running track at Kleston Close Playing Field
£267.63 capital / £341.25 revenue awarded to Dodington Parish Council to fund fruit tree planting at Dodington Allotments
£14,147.14 capital / £14,875.83 revenue awarded to Dodington Parish Council to fund improvements at Woodchester Play Area</t>
  </si>
  <si>
    <t>Outdoor Sports Facilities at Page Park</t>
  </si>
  <si>
    <t>Informal Recreational Open Space at Banjo Island, Cadbury Heath
Natural and Semi Natural Open Space at Brooklea Amenity Open Space
Outdoor Sports Facilities at Coronation Park
Children and Young Peoples Facilities at Coronation Park
Allotments at Warmley Golf Course Allotments</t>
  </si>
  <si>
    <t>Outdoor Sports facilities at Woodlands Tennis Club, Hanham</t>
  </si>
  <si>
    <t>Improvments to Natural and semi natural Open Space, Outdoor Sports Facilities, Children and Young Peoples Provision and Allotments within the vicinity of the development</t>
  </si>
  <si>
    <t>Open for Outdoor Sport Facilites and Natural and Semi Natutal Open Space</t>
  </si>
  <si>
    <t>NSN</t>
  </si>
  <si>
    <t>OSF</t>
  </si>
  <si>
    <t>CYP</t>
  </si>
  <si>
    <t>ALL</t>
  </si>
  <si>
    <t>Cap</t>
  </si>
  <si>
    <t>Rev</t>
  </si>
  <si>
    <t>agreement</t>
  </si>
  <si>
    <t>after admin</t>
  </si>
  <si>
    <t>%</t>
  </si>
  <si>
    <t>received</t>
  </si>
  <si>
    <t>Total</t>
  </si>
  <si>
    <t>PK18/1532/O
Land South Of Park Street
Hawkesbury Upton</t>
  </si>
  <si>
    <t>Improvements to Natural and Semi Natural Open space, Outdoor Sports Facilities and Provisions for Children and Young People at Hawkesbury Upton Recreation Ground.       
Improvements to allotments at Birgage Road Allotment site</t>
  </si>
  <si>
    <t>cap</t>
  </si>
  <si>
    <t>rev</t>
  </si>
  <si>
    <t>Open for Natural and Semi Natural and Provision for Children and Young Adults</t>
  </si>
  <si>
    <t>Hawkesbury Upton Cricket Club: - £15,700.81 capital / £12,010.66 revenue to fund construction of a non-turf cricket practice facility at The John Hawkins Ground, Hawkesbury Upton.  
Hawkesbury Upton Tennis Club: £23,980 capital to fund tennis court resurfacing at the John Hawkins Ground, Hawkesbury Upton. 
Hawkesbury Upton Parish Council: £909.58 capital / £1,159.79 revenue to fund allotment improvements at Birgage Road allotments, Hawkesbury Upton</t>
  </si>
  <si>
    <t>PK17/1112/F 
Land South OF Lyde Green
Emersons Greem
BS16 9NN</t>
  </si>
  <si>
    <t>AFC Mangotsfield - £174,003.82 capital / £61,745.17 revenue to fund redevelopment of the changing rooms at Blackhorse Road Playing Field
Pomphrey Hill Community Sports Association - £30,000 capital to fund drainage improvements at Pomphrey Hill Playing Fields</t>
  </si>
  <si>
    <t>Improvements to Outdoor Sports Facilities at Pomphrey Hill Playing Fields and/or Blackhorse Road Playing Fields</t>
  </si>
  <si>
    <t xml:space="preserve">PT17/0215/O
Blackberry Park
Park Lane
Frampton Cotterell </t>
  </si>
  <si>
    <t>Improvements to Outdoor Sports Facilities at School Road, Frampton Cotterell (also known as the Park Playing Field) and/or Coalpit Heath Cricket Club and/or Coalpit Heath Recreation Ground (also known as Manot School Playing Fields) and/or Westerleigh Playing Fields</t>
  </si>
  <si>
    <t>Frampton Cotterell Parish Council - £281,866.43 capital / £108,185.75 revenue to fund tennis court improvements, new 3G MUGA, wheels park and new footpath at The Park playing fields, Frampton Cotterell
Coalpit Heath Cricket Club - £105,500 capital / £12,500 revenue to fund installation of a sewerage treatment plant, drainage improvements, sports storage and car park improvements at Coalpit Heath Cricket Club
Manor School - £11,374 capital to fund fencing improvements at Manor School playing fields, Frampton Cotterell</t>
  </si>
  <si>
    <t>Alveston Parish Council - £8,885.33 capital / £9,342.99 revenue to fund play equipment upgrades at Cross Hands play area, Alveston</t>
  </si>
  <si>
    <t>PT15/5521/F
The Gables
Costers Close
Alveston</t>
  </si>
  <si>
    <t>Improvements to Provision for Children and Young People and Informal Recreational Open Space within the vicinity of the development</t>
  </si>
  <si>
    <t>Open for Informal Recreational Open Space</t>
  </si>
  <si>
    <t>PK10/2627/F
Mount Pleasant Farm
Bath Road
Longwell Green
BS30 9DG</t>
  </si>
  <si>
    <t>Improvements to Outdoor Sport Facilities within the vicinity of the developemet</t>
  </si>
  <si>
    <t>PK17/0807/F &amp; PK17/0808/F
Oaktree Avenue, Pucklechurch</t>
  </si>
  <si>
    <t>Improvements to Outdoor Sports Facilities and the Provision for Children and Young People at The Ridings, Chipping Sodbury</t>
  </si>
  <si>
    <t>Improvements to Outdoor Sports facilities at Greenbank Road Playing Field, Provision for Children and Young People at Greenbank Road and/or Court Road Play Areas and Natural and Semi Natural Open Space at Cock Road Ridge and/or Court Road and/or Pettigrove Road open space</t>
  </si>
  <si>
    <t>Improvements to natural and Semi Natural Open Space at Goose Green Nature Reserve and/or the River Frome, Outdoor Sports Facilities at Brimsham Green School and/or YOSC and Provision for Children and Young People at Millside Play Zone</t>
  </si>
  <si>
    <t>Improvements to Provision for Children and Young People at Long Road and/or Springfield Park and/or Hillhouse Park Play areas and Allotments at Dibden Lane Allotments</t>
  </si>
  <si>
    <t>Improvements to Outdoor Sports Facilities within the vicinity of the development</t>
  </si>
  <si>
    <t>Improvements to Public Open Space within 1.5Km of the development</t>
  </si>
  <si>
    <t>Improvements to Outdoor Sports Facilities within 4KM of the development</t>
  </si>
  <si>
    <t>Tree Planting at Station Road, Filton</t>
  </si>
  <si>
    <t>PT11/3811/F
13, 14 and 15 Harry Stoke Road</t>
  </si>
  <si>
    <t>Improvements to public open space within the vicinity of the development</t>
  </si>
  <si>
    <t>£18,304.29 capital / £10,604.70 revenue awarded to Thornbury Town Council to fund public open space and play improvements at Streamleaze, Thornbury</t>
  </si>
  <si>
    <t>Improvements to  older adults Outdoor Sports Facilities (courts and greens) within the vicinity of the development</t>
  </si>
  <si>
    <t>Improvements to Outdoor Sports Facilities at New Road, Kingswood, Gloucestershire</t>
  </si>
  <si>
    <t>IROS</t>
  </si>
  <si>
    <t>Sport</t>
  </si>
  <si>
    <t>total</t>
  </si>
  <si>
    <t>Improvements to Outdoor Sports Facilities, Informal Recreational Open Space and Natural and Semi Natural Open Space within the vicinity of the development</t>
  </si>
  <si>
    <t>PT15/1179/O
Scholars Chase, Stoke Gifford</t>
  </si>
  <si>
    <t>Improvements to Natural and Semi Natural Open Space at Simms Hill Woodland, Outdoor Sports Facilities at Frenchay Cricket Club and Allotments within 3km of the development site</t>
  </si>
  <si>
    <t>Applications will be open for Allotments and Outdoor Sport Facilities when funds have been received from the developer</t>
  </si>
  <si>
    <t>Improvements to Outdoor Sports Facilities at Thornbury Rugby club</t>
  </si>
  <si>
    <t>£109,887.69 capital / £33,259.41 revenue awarded to Charfield memorial hall group to fund outdoor sport enhancements at Charfield Memorial playing field</t>
  </si>
  <si>
    <t>Improvements to  older adults Outdoor Sports Facilities (courts and greens), Informal Recreation Open Space and Natural and Semi Natural Open Space within Filton and/or Patchway</t>
  </si>
  <si>
    <t>Improvements to Outdoor Sports Facilities at Charfield Memorial Hall Playing Fields and/or Moreton Ground, Tortworth</t>
  </si>
  <si>
    <t>Improvements to Outdoor Sports Facilities at Hardwick Playing Field, Tytherington and Provision for Children and Young People at Jubilee Field Tytherington</t>
  </si>
  <si>
    <t>PT17/2444/O
Almondsbury Squash Club</t>
  </si>
  <si>
    <t xml:space="preserve">Improvements to Natural and Semi Natural Open Space at The Hill, Almondsbury, Provision for Children and Young People at The Scop Play Area, Alomondsbury, Allotments at Hortham Farm Allotments, Almondsbury and Outdoor Sports Improvements at North Bristol Rugby Club, Almondsbury and/or Almondsbury Sports and Recreation Centre, Almondsbury. </t>
  </si>
  <si>
    <t>Open for Natural and Semi Natural Open Space, Provision for Children and Young Adults and Allotments</t>
  </si>
  <si>
    <t xml:space="preserve">Improvements to Informal Recreational Open Space at Rangeworthy Community Woodland, Natural and Semi Natural Open Space at Rangeworthy Community Woodland, Outdoor Sports Facilities at Rangeworthy Recreation Ground, Provision for Children and Young People at Rangeworthy Recreation Ground and Allotments in the vicinity of the development. </t>
  </si>
  <si>
    <t xml:space="preserve">Open for Outdoor Sport Facilities and Allotments </t>
  </si>
  <si>
    <t>Contributions received and awarded - 2015 to present</t>
  </si>
  <si>
    <t>S106 Contributions for Public Open Space Improvements</t>
  </si>
  <si>
    <t>S106 contributions awarded to</t>
  </si>
  <si>
    <t>Date S106 contributions awarded</t>
  </si>
  <si>
    <t>Open for outdoor sports facilities within the vicinity of the development - £3,648.82 capital / £1,103.99 revenue remaing</t>
  </si>
  <si>
    <t>Purpose for which S106 Public Open Space contributions intended</t>
  </si>
  <si>
    <t>£88,609 capital / £54,308.74 revenue awarded to Chipping Sodbury RFC to fund floodlight improvements at the Ridings, Chipping Sodbury</t>
  </si>
  <si>
    <t>£47,479.38 capital / £14,369.89 revenue awarded to Downend and Bromley Heath Pariish Council to fund redevelopment of the pavilion at King George V playing field
£21,853.83 capital / £22,973.91 revenue awarded to South Gloucestershire Council to fund improvements at Beaufort Road Play Area</t>
  </si>
  <si>
    <t>£18,760 capital awarded to Yate Town Council to fund lighting improvements at Peg Hill Skate Park
£14,261.32 capital / £11,108.68 revenue awarded to Yate Town Council to fund improvements at Brimsham Park Play Area
£2,313.86 capital awarded to Yate Town Council to fund jetty enhancements at Brimsham Park
£15,947.14 capital awarded to Brimsham Green School to fund netball/tennis improvements</t>
  </si>
  <si>
    <t>Tytherington</t>
  </si>
  <si>
    <t>spent</t>
  </si>
  <si>
    <t>admin</t>
  </si>
  <si>
    <t>£6,174.76 capital awarded to Downend and Bromley Heath Pariish Council to fund redevelopment of the pavilion at King George V playing field
£7,192.61 capital awarded to South Gloucestershire Council to fund improvements at Kingswood Play Garden</t>
  </si>
  <si>
    <t>£22,551.58 capital / £10,778.67 revenue awarded to Hanham Cricket Club to fund pavilion improvements
£18,581.23 capital / £8,887 revenue awarded to  Hanham Abbots Parish Council to fund rebuild of the Pavilion at Hanham Common</t>
  </si>
  <si>
    <t>£6,344.67 capital / £4,890.49 revenue awarded to Kingswood Bowls Club to fund pavilion improvements
£4,864.05 capital / £2,572.14 revenue awarded to South Gloucestershire Council to fund improvements at Kingswood Play Garden</t>
  </si>
  <si>
    <t>£29,800.32 capital awarded to South Gloucestershire Council to fund public open space enhancements at Alec Large Gardens</t>
  </si>
  <si>
    <t>£66,393 capital / £5,726.44 revenue awarded to Downend and Bromley Heath Pariish Council to fund redevelopment of the pavilion at King George V playing field</t>
  </si>
  <si>
    <t>Pavilion</t>
  </si>
  <si>
    <t>whitches</t>
  </si>
  <si>
    <t xml:space="preserve">£15,527 capital / £8,267.24 revenue awarded to Yate Town Council to fund improvements at Witches Hat Play Area
£11256.46 capital awarded to Yate Town Council to fund the extension of Sunnyside Playing Field pavilion. </t>
  </si>
  <si>
    <t>£36,000 capital / £18952.97 revenue awarded to Dodington Parish Council to fund installation of outdoor gym equipment at Liliput Park
£48,000 capital / £25,270.62 revenue awarded to Yate Town Council to fund the installation of outdoor gym equipment at Kingsgate Park
£32,512.07 capital / £17,116.67 revenue awarded to Yate Town Council to fund improvements at Howard Lewis Play Area
£127,546.40 capital / £77,738.57 revenue awarded to Yate Town Council to fund improvments at Yate Outdoor Sports Complex</t>
  </si>
  <si>
    <t>Yosc</t>
  </si>
  <si>
    <t>Floodlihts</t>
  </si>
  <si>
    <t>brimsham</t>
  </si>
  <si>
    <t>maint equip</t>
  </si>
  <si>
    <t>tennis flood</t>
  </si>
  <si>
    <t>rugby showers</t>
  </si>
  <si>
    <t>drainage</t>
  </si>
  <si>
    <t>pk12/0429</t>
  </si>
  <si>
    <t>CC roller</t>
  </si>
  <si>
    <t>£205,430.65 capital / £62,164.32 revenue awarded to Yate Town Council to fund improvments at Yate Outdoor Sports Complex
£20,136.21 / £6,056.82 awarded to Chipping Sodbury RFC to fund floodlight improvements at the Ridings, Chipping Sodbury
£45,012.86/ £13,539.53 awarded to Brinsham Green School to fund Netball/Tennis Court improvements
£40,273.71 capital / £12,223.17 revenue awarded to Chipping Sodbury Town Trust to fund the purchase of grounds maintenance equipment for use at The Ridings, Chipping Sodbury
£15,390 capital / £4,670.93 revenue awarded to Chipping Sodbury Cricket Club to fund the purchase of a pitch roller
£30,540 capital awarded to Sodbury Tennis Club to fund floodlight improvements
£23,114.89 capital / £11,649.97 revenue awarded to Chipping Sodbury Rugby Club to fund changing room improvements
£23,114.89 capital / £11,649.97 revenue awarded to Yate Town Council to fund drainage improvements at Yate Outdoor Sports Complex</t>
  </si>
  <si>
    <t>PK07/3006/F
Former Woodstock School</t>
  </si>
  <si>
    <t>Improvements to Public Open Space within 2km of the development</t>
  </si>
  <si>
    <t>November 2019</t>
  </si>
  <si>
    <t>2018</t>
  </si>
  <si>
    <t>Longwell Green Sports Football Club - £27693.72 capital / £22,058.42 revenue to Longwell Green Sports Football Club  to fund upgrades of the boiler and shower facilities at Longwell Green Community Centre, Longwell Green.  
AEK Boco Football Club - £27,693.72 capital / £14,221.66 revenue to fund the installation of cycle shelter parking racks and drainage improvements at Greenbank Road Playing Field, Hanham</t>
  </si>
  <si>
    <t>15th March 2021 and 15th December 2021</t>
  </si>
  <si>
    <t>7th February 2018 and 12th August 2020</t>
  </si>
  <si>
    <t>18th May 2020</t>
  </si>
  <si>
    <t>12th June 2018 and 14th June 2021</t>
  </si>
  <si>
    <t>15th November 2021</t>
  </si>
  <si>
    <t>9th September 2015</t>
  </si>
  <si>
    <t>7th February 2018</t>
  </si>
  <si>
    <t>15th March 2021</t>
  </si>
  <si>
    <t>18th October 2021</t>
  </si>
  <si>
    <t>30th November 2017</t>
  </si>
  <si>
    <t>12th June 2018</t>
  </si>
  <si>
    <t>14th June 2021 and 15th December 2021</t>
  </si>
  <si>
    <t>15th August 2022</t>
  </si>
  <si>
    <t>9th September 2015 and
30th November 2017</t>
  </si>
  <si>
    <t>6th April 2016 and 24th February 2020</t>
  </si>
  <si>
    <t>13th July 2022</t>
  </si>
  <si>
    <t>9th June 2015 and 30th November 2017</t>
  </si>
  <si>
    <t>14th June 2021</t>
  </si>
  <si>
    <t>11th November 2019</t>
  </si>
  <si>
    <t>2015
7th February 2018</t>
  </si>
  <si>
    <t>21st November 2018</t>
  </si>
  <si>
    <t>21st November 2018 and 
25th January 2021</t>
  </si>
  <si>
    <t>2015 and 6th April 2016</t>
  </si>
  <si>
    <t>19th March 2019</t>
  </si>
  <si>
    <t>6th April 2016 and 5th September 2017</t>
  </si>
  <si>
    <t>2009 and 20th January  2016</t>
  </si>
  <si>
    <t>5th September 2017, 30th November 2017, 21st November 2018 and 18th May 2020</t>
  </si>
  <si>
    <t>9th June 2015</t>
  </si>
  <si>
    <t>28th August 2019</t>
  </si>
  <si>
    <t>6th April 2016</t>
  </si>
  <si>
    <t>6th April 2016 and 7th February 2018</t>
  </si>
  <si>
    <t>21st November 2018 and 25th January 2021</t>
  </si>
  <si>
    <t>15th June 2020</t>
  </si>
  <si>
    <t>5th October 2017 and 30th November 2017</t>
  </si>
  <si>
    <t>9th June 2015, 30th November 2017</t>
  </si>
  <si>
    <t>9th June 2015 and 21st November 2018</t>
  </si>
  <si>
    <t>5th October 2017, 30th November 2017, 12th June 2018, 21st November 2018,</t>
  </si>
  <si>
    <t>16th December 2019 and 12th August 2020</t>
  </si>
  <si>
    <t>20th January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</si>
</sst>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7" x14ac:knownFonts="1">
    <font>
      <sz val="10"/>
      <name val="Arial"/>
    </font>
    <font>
      <sz val="8"/>
      <name val="Arial"/>
      <family val="2"/>
    </font>
    <font>
      <b/>
      <sz val="11"/>
      <name val="Arial"/>
      <family val="2"/>
    </font>
    <font>
      <sz val="11"/>
      <name val="Arial"/>
      <family val="2"/>
    </font>
    <font>
      <sz val="12"/>
      <name val="Arial"/>
      <family val="2"/>
    </font>
    <font>
      <sz val="10"/>
      <name val="Arial"/>
      <family val="2"/>
    </font>
    <font>
      <b/>
      <sz val="16"/>
      <name val="Arial"/>
      <family val="2"/>
    </font>
    <font>
      <b/>
      <u/>
      <sz val="18"/>
      <name val="Arial"/>
      <family val="2"/>
    </font>
    <font>
      <b/>
      <sz val="12"/>
      <name val="Arial"/>
      <family val="2"/>
    </font>
    <font>
      <sz val="12"/>
      <name val="Calibri"/>
      <family val="2"/>
    </font>
    <font>
      <sz val="11"/>
      <name val="Calibri"/>
      <family val="2"/>
      <scheme val="minor"/>
    </font>
    <font>
      <sz val="12"/>
      <name val="Calibri"/>
      <family val="2"/>
      <scheme val="minor"/>
    </font>
    <font>
      <sz val="10"/>
      <name val="Arial"/>
    </font>
    <font>
      <sz val="10"/>
      <name val="Calibri"/>
      <family val="2"/>
    </font>
    <font>
      <b/>
      <sz val="10"/>
      <name val="Arial"/>
      <family val="2"/>
    </font>
    <font>
      <b/>
      <u/>
      <sz val="9"/>
      <name val="Arial"/>
      <family val="2"/>
    </font>
    <font>
      <b/>
      <sz val="9"/>
      <name val="Arial"/>
      <family val="2"/>
    </font>
  </fonts>
  <fills count="9">
    <fill>
      <patternFill patternType="none"/>
    </fill>
    <fill>
      <patternFill patternType="gray125"/>
    </fill>
    <fill>
      <patternFill patternType="solid">
        <fgColor theme="0"/>
        <bgColor indexed="64"/>
      </patternFill>
    </fill>
    <fill>
      <patternFill patternType="solid">
        <fgColor rgb="FFF1D52F"/>
        <bgColor indexed="64"/>
      </patternFill>
    </fill>
    <fill>
      <patternFill patternType="solid">
        <fgColor rgb="FFFF7C8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s>
  <borders count="29">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9" fontId="12" fillId="0" borderId="0" applyFont="0" applyFill="0" applyBorder="0" applyAlignment="0" applyProtection="0"/>
  </cellStyleXfs>
  <cellXfs count="126">
    <xf numFmtId="0" fontId="0" fillId="0" borderId="0" xfId="0"/>
    <xf numFmtId="0" fontId="2" fillId="0" borderId="0" xfId="0" applyFont="1" applyAlignment="1">
      <alignment wrapText="1"/>
    </xf>
    <xf numFmtId="0" fontId="3" fillId="0" borderId="0" xfId="0" applyFont="1" applyAlignment="1">
      <alignment wrapText="1"/>
    </xf>
    <xf numFmtId="165" fontId="3" fillId="0" borderId="0" xfId="0" applyNumberFormat="1" applyFont="1" applyAlignment="1">
      <alignment horizontal="center" vertical="center" wrapText="1"/>
    </xf>
    <xf numFmtId="0" fontId="3" fillId="2" borderId="0" xfId="0" applyFont="1" applyFill="1" applyAlignment="1">
      <alignment wrapText="1"/>
    </xf>
    <xf numFmtId="0" fontId="4" fillId="0" borderId="0" xfId="0" applyFont="1" applyAlignment="1">
      <alignment wrapText="1"/>
    </xf>
    <xf numFmtId="0" fontId="3" fillId="0" borderId="0" xfId="0" applyFont="1" applyAlignment="1">
      <alignment horizontal="center" vertical="top" wrapText="1"/>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3" fillId="3" borderId="0" xfId="0" applyFont="1" applyFill="1" applyAlignment="1">
      <alignment horizontal="center" vertical="top" wrapText="1"/>
    </xf>
    <xf numFmtId="0" fontId="0" fillId="3" borderId="2" xfId="0" applyFill="1" applyBorder="1"/>
    <xf numFmtId="0" fontId="0" fillId="3" borderId="2" xfId="0" applyFill="1" applyBorder="1" applyAlignment="1">
      <alignment horizontal="center"/>
    </xf>
    <xf numFmtId="0" fontId="7" fillId="3" borderId="3" xfId="0" applyFont="1" applyFill="1" applyBorder="1" applyAlignment="1">
      <alignment horizontal="left"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14" fontId="3" fillId="2" borderId="5"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3" fontId="4"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8" fillId="3" borderId="7" xfId="0" applyFont="1" applyFill="1" applyBorder="1" applyAlignment="1">
      <alignment horizontal="left" vertical="center"/>
    </xf>
    <xf numFmtId="0" fontId="0" fillId="3" borderId="0" xfId="0" applyFill="1"/>
    <xf numFmtId="0" fontId="0" fillId="3" borderId="0" xfId="0" applyFill="1" applyAlignment="1">
      <alignment horizontal="center"/>
    </xf>
    <xf numFmtId="0" fontId="3" fillId="3" borderId="1" xfId="0" applyFont="1" applyFill="1" applyBorder="1" applyAlignment="1">
      <alignment horizontal="center" vertical="top" wrapText="1"/>
    </xf>
    <xf numFmtId="0" fontId="7" fillId="3" borderId="8" xfId="0" applyFont="1" applyFill="1" applyBorder="1" applyAlignment="1">
      <alignment horizontal="left" vertical="center"/>
    </xf>
    <xf numFmtId="0" fontId="3" fillId="3" borderId="2" xfId="0" applyFont="1" applyFill="1" applyBorder="1" applyAlignment="1">
      <alignment horizontal="center" vertical="top" wrapText="1"/>
    </xf>
    <xf numFmtId="164"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0" fontId="5" fillId="0" borderId="0" xfId="0" applyFont="1"/>
    <xf numFmtId="0" fontId="4" fillId="4"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164"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4" fillId="0" borderId="6" xfId="0" applyNumberFormat="1" applyFont="1" applyBorder="1" applyAlignment="1">
      <alignment horizontal="center" vertical="center" wrapText="1"/>
    </xf>
    <xf numFmtId="164" fontId="9" fillId="0" borderId="5" xfId="0" applyNumberFormat="1" applyFont="1" applyBorder="1" applyAlignment="1">
      <alignment horizontal="center" vertical="center"/>
    </xf>
    <xf numFmtId="164" fontId="10" fillId="2" borderId="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0" borderId="6"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11" fillId="0" borderId="5" xfId="0" applyFont="1" applyBorder="1" applyAlignment="1">
      <alignment horizontal="center" vertical="center" wrapText="1"/>
    </xf>
    <xf numFmtId="0" fontId="3" fillId="0" borderId="0" xfId="0" applyFont="1" applyAlignment="1">
      <alignment horizontal="center" vertical="center" wrapText="1"/>
    </xf>
    <xf numFmtId="14" fontId="4" fillId="0" borderId="9" xfId="0" applyNumberFormat="1" applyFont="1" applyBorder="1" applyAlignment="1">
      <alignment horizontal="center" vertical="center" wrapText="1"/>
    </xf>
    <xf numFmtId="0" fontId="4" fillId="2" borderId="0" xfId="0" applyFont="1" applyFill="1" applyAlignment="1">
      <alignment wrapText="1"/>
    </xf>
    <xf numFmtId="0" fontId="3" fillId="3" borderId="11" xfId="0" applyFont="1"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3" fillId="0" borderId="0" xfId="0" applyFont="1" applyAlignment="1">
      <alignment horizontal="left" vertical="top"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wrapText="1"/>
    </xf>
    <xf numFmtId="0" fontId="4" fillId="2" borderId="14" xfId="0" applyFont="1" applyFill="1" applyBorder="1" applyAlignment="1">
      <alignment horizontal="left" vertical="center" wrapText="1"/>
    </xf>
    <xf numFmtId="3" fontId="4" fillId="0" borderId="14" xfId="0" applyNumberFormat="1" applyFont="1" applyBorder="1" applyAlignment="1">
      <alignment horizontal="left" vertical="center" wrapText="1"/>
    </xf>
    <xf numFmtId="165" fontId="4" fillId="2" borderId="14" xfId="0" applyNumberFormat="1" applyFont="1" applyFill="1" applyBorder="1" applyAlignment="1">
      <alignment horizontal="left"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top" wrapText="1"/>
    </xf>
    <xf numFmtId="164" fontId="4" fillId="0" borderId="16" xfId="0" applyNumberFormat="1" applyFont="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165" fontId="2" fillId="5" borderId="19" xfId="0" applyNumberFormat="1" applyFont="1" applyFill="1" applyBorder="1" applyAlignment="1">
      <alignment horizontal="center" vertical="center" wrapText="1"/>
    </xf>
    <xf numFmtId="0" fontId="2" fillId="5" borderId="19" xfId="0" applyFont="1" applyFill="1" applyBorder="1" applyAlignment="1">
      <alignment horizontal="center" vertical="top" wrapText="1"/>
    </xf>
    <xf numFmtId="0" fontId="4" fillId="2" borderId="14" xfId="0" applyFont="1" applyFill="1" applyBorder="1" applyAlignment="1">
      <alignment vertical="center" wrapText="1"/>
    </xf>
    <xf numFmtId="0" fontId="4" fillId="0" borderId="14" xfId="0" applyFont="1" applyBorder="1" applyAlignment="1">
      <alignment horizontal="left" vertical="top" wrapText="1"/>
    </xf>
    <xf numFmtId="0" fontId="4" fillId="4" borderId="20" xfId="0" applyFont="1" applyFill="1" applyBorder="1" applyAlignment="1">
      <alignment horizontal="center" vertical="center" wrapText="1"/>
    </xf>
    <xf numFmtId="164" fontId="4" fillId="0" borderId="21" xfId="0" applyNumberFormat="1" applyFont="1" applyBorder="1" applyAlignment="1">
      <alignment horizontal="center" vertical="center" wrapText="1"/>
    </xf>
    <xf numFmtId="0" fontId="4" fillId="2" borderId="22"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0" borderId="24" xfId="0" applyFont="1" applyBorder="1" applyAlignment="1">
      <alignment horizontal="left" vertical="center" wrapText="1"/>
    </xf>
    <xf numFmtId="0" fontId="4" fillId="6" borderId="5" xfId="0" applyFont="1" applyFill="1" applyBorder="1" applyAlignment="1">
      <alignment horizontal="center" vertical="center" wrapText="1"/>
    </xf>
    <xf numFmtId="0" fontId="4" fillId="0" borderId="25" xfId="0" applyFont="1" applyBorder="1" applyAlignment="1">
      <alignment horizontal="left" vertical="top" wrapText="1"/>
    </xf>
    <xf numFmtId="14" fontId="4" fillId="0" borderId="0" xfId="0" applyNumberFormat="1" applyFont="1" applyAlignment="1">
      <alignment wrapText="1"/>
    </xf>
    <xf numFmtId="17" fontId="4" fillId="0" borderId="0" xfId="0" applyNumberFormat="1" applyFont="1" applyAlignment="1">
      <alignment wrapText="1"/>
    </xf>
    <xf numFmtId="0" fontId="4" fillId="0" borderId="22" xfId="0" applyFont="1" applyBorder="1" applyAlignment="1">
      <alignment horizontal="center" vertical="center" wrapText="1"/>
    </xf>
    <xf numFmtId="14"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164" fontId="2" fillId="5" borderId="18"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0" fillId="3" borderId="0" xfId="0" applyNumberFormat="1" applyFill="1" applyAlignment="1">
      <alignment horizontal="center"/>
    </xf>
    <xf numFmtId="164" fontId="0" fillId="3" borderId="2" xfId="0" applyNumberFormat="1" applyFill="1" applyBorder="1" applyAlignment="1">
      <alignment horizontal="center"/>
    </xf>
    <xf numFmtId="164" fontId="4" fillId="0" borderId="0" xfId="0" applyNumberFormat="1" applyFont="1" applyAlignment="1">
      <alignment horizontal="center" wrapText="1"/>
    </xf>
    <xf numFmtId="17" fontId="3" fillId="0" borderId="0" xfId="0" applyNumberFormat="1" applyFont="1" applyAlignment="1">
      <alignment horizontal="center" vertical="top" wrapText="1"/>
    </xf>
    <xf numFmtId="14" fontId="3" fillId="0" borderId="0" xfId="0" applyNumberFormat="1" applyFont="1" applyAlignment="1">
      <alignment horizontal="center" vertical="top" wrapText="1"/>
    </xf>
    <xf numFmtId="0" fontId="0" fillId="0" borderId="0" xfId="0" applyAlignment="1">
      <alignment wrapText="1"/>
    </xf>
    <xf numFmtId="164" fontId="5" fillId="0" borderId="0" xfId="0" applyNumberFormat="1" applyFont="1"/>
    <xf numFmtId="164" fontId="0" fillId="0" borderId="0" xfId="0" applyNumberFormat="1"/>
    <xf numFmtId="0" fontId="13" fillId="0" borderId="0" xfId="0" applyFont="1"/>
    <xf numFmtId="164" fontId="13" fillId="0" borderId="0" xfId="0" applyNumberFormat="1" applyFont="1"/>
    <xf numFmtId="9" fontId="13" fillId="0" borderId="0" xfId="1" applyFont="1"/>
    <xf numFmtId="164" fontId="13" fillId="7" borderId="0" xfId="0" applyNumberFormat="1" applyFont="1" applyFill="1"/>
    <xf numFmtId="164" fontId="14" fillId="0" borderId="0" xfId="0" applyNumberFormat="1" applyFont="1"/>
    <xf numFmtId="9" fontId="0" fillId="0" borderId="0" xfId="1" applyFont="1"/>
    <xf numFmtId="0" fontId="15" fillId="3" borderId="3" xfId="0" applyFont="1" applyFill="1" applyBorder="1" applyAlignment="1">
      <alignment horizontal="left" vertical="center"/>
    </xf>
    <xf numFmtId="0" fontId="15" fillId="3" borderId="8" xfId="0" applyFont="1" applyFill="1" applyBorder="1" applyAlignment="1">
      <alignment horizontal="left" vertical="center"/>
    </xf>
    <xf numFmtId="0" fontId="16" fillId="3" borderId="7" xfId="0" applyFont="1" applyFill="1" applyBorder="1" applyAlignment="1">
      <alignment horizontal="left" vertical="center"/>
    </xf>
    <xf numFmtId="49" fontId="0" fillId="0" borderId="0" xfId="0" applyNumberFormat="1" applyAlignment="1">
      <alignment wrapText="1"/>
    </xf>
    <xf numFmtId="164" fontId="5" fillId="0" borderId="0" xfId="0" applyNumberFormat="1" applyFont="1" applyAlignment="1">
      <alignment wrapText="1"/>
    </xf>
    <xf numFmtId="0" fontId="0" fillId="0" borderId="5" xfId="0" applyBorder="1" applyAlignment="1">
      <alignment wrapText="1"/>
    </xf>
    <xf numFmtId="164" fontId="0" fillId="0" borderId="5" xfId="0" applyNumberFormat="1" applyBorder="1"/>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164" fontId="2" fillId="5" borderId="27" xfId="0" applyNumberFormat="1" applyFont="1" applyFill="1" applyBorder="1" applyAlignment="1">
      <alignment horizontal="center" vertical="center" wrapText="1"/>
    </xf>
    <xf numFmtId="165" fontId="2" fillId="5" borderId="28" xfId="0" applyNumberFormat="1" applyFont="1" applyFill="1" applyBorder="1" applyAlignment="1">
      <alignment horizontal="center" vertical="center" wrapText="1"/>
    </xf>
    <xf numFmtId="49" fontId="2" fillId="5" borderId="28" xfId="0" applyNumberFormat="1" applyFont="1" applyFill="1" applyBorder="1" applyAlignment="1">
      <alignment horizontal="center" vertical="center" wrapText="1"/>
    </xf>
    <xf numFmtId="0" fontId="5" fillId="0" borderId="5" xfId="0" applyFont="1" applyBorder="1" applyAlignment="1">
      <alignment wrapText="1"/>
    </xf>
    <xf numFmtId="49" fontId="5" fillId="0" borderId="5" xfId="0" applyNumberFormat="1" applyFont="1" applyBorder="1" applyAlignment="1">
      <alignment wrapText="1"/>
    </xf>
    <xf numFmtId="49" fontId="0" fillId="0" borderId="5" xfId="0" applyNumberFormat="1" applyBorder="1" applyAlignment="1">
      <alignment wrapText="1"/>
    </xf>
    <xf numFmtId="164" fontId="5" fillId="0" borderId="5" xfId="0" applyNumberFormat="1" applyFont="1" applyBorder="1"/>
    <xf numFmtId="0" fontId="8" fillId="0" borderId="0" xfId="0" applyFont="1" applyAlignment="1">
      <alignment wrapText="1"/>
    </xf>
    <xf numFmtId="0" fontId="7" fillId="8" borderId="8" xfId="0" applyFont="1" applyFill="1" applyBorder="1" applyAlignment="1">
      <alignment horizontal="center" vertical="center"/>
    </xf>
    <xf numFmtId="164" fontId="7" fillId="8" borderId="0" xfId="0" applyNumberFormat="1" applyFont="1" applyFill="1" applyAlignment="1">
      <alignment horizontal="center" wrapText="1"/>
    </xf>
    <xf numFmtId="0" fontId="8" fillId="8" borderId="7"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3" xfId="0" applyFont="1" applyFill="1" applyBorder="1" applyAlignment="1">
      <alignment horizontal="center" vertical="center"/>
    </xf>
    <xf numFmtId="164" fontId="7" fillId="8" borderId="12" xfId="0" applyNumberFormat="1" applyFont="1" applyFill="1" applyBorder="1" applyAlignment="1">
      <alignment horizontal="center" wrapText="1"/>
    </xf>
    <xf numFmtId="0" fontId="7" fillId="8" borderId="0" xfId="0" applyFont="1" applyFill="1" applyBorder="1" applyAlignment="1">
      <alignment horizontal="center" vertical="center"/>
    </xf>
    <xf numFmtId="0" fontId="7" fillId="8" borderId="12"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zoomScale="70" zoomScaleNormal="70" zoomScaleSheetLayoutView="73" workbookViewId="0">
      <pane ySplit="4" topLeftCell="A5" activePane="bottomLeft" state="frozen"/>
      <selection pane="bottomLeft" activeCell="K4" sqref="A1:K4"/>
    </sheetView>
  </sheetViews>
  <sheetFormatPr defaultColWidth="9.140625" defaultRowHeight="14.25" x14ac:dyDescent="0.2"/>
  <cols>
    <col min="1" max="1" width="15.28515625" style="2" customWidth="1"/>
    <col min="2" max="2" width="11.5703125" style="49" customWidth="1"/>
    <col min="3" max="3" width="17.140625" style="49" customWidth="1"/>
    <col min="4" max="4" width="22.85546875" style="49" customWidth="1"/>
    <col min="5" max="5" width="31.85546875" style="2" customWidth="1"/>
    <col min="6" max="6" width="12.28515625" style="3" customWidth="1"/>
    <col min="7" max="7" width="16.28515625" style="84" customWidth="1"/>
    <col min="8" max="8" width="18.7109375" style="84" customWidth="1"/>
    <col min="9" max="9" width="16.140625" style="3" customWidth="1"/>
    <col min="10" max="10" width="16" style="6" customWidth="1"/>
    <col min="11" max="11" width="69.85546875" style="55" customWidth="1"/>
    <col min="12" max="16384" width="9.140625" style="2"/>
  </cols>
  <sheetData>
    <row r="1" spans="1:16" ht="35.25" customHeight="1" x14ac:dyDescent="0.2">
      <c r="A1" s="12" t="s">
        <v>100</v>
      </c>
      <c r="B1" s="45"/>
      <c r="C1" s="45"/>
      <c r="D1" s="45"/>
      <c r="E1" s="7"/>
      <c r="F1" s="7"/>
      <c r="G1" s="86"/>
      <c r="H1" s="86"/>
      <c r="I1" s="8"/>
      <c r="J1" s="29" t="s">
        <v>7</v>
      </c>
      <c r="K1" s="52"/>
    </row>
    <row r="2" spans="1:16" ht="37.5" customHeight="1" x14ac:dyDescent="0.2">
      <c r="A2" s="30" t="s">
        <v>101</v>
      </c>
      <c r="B2" s="46"/>
      <c r="C2" s="46"/>
      <c r="D2" s="46"/>
      <c r="E2" s="27"/>
      <c r="F2" s="27"/>
      <c r="G2" s="87"/>
      <c r="H2" s="87"/>
      <c r="I2" s="28"/>
      <c r="J2" s="9"/>
      <c r="K2" s="53"/>
    </row>
    <row r="3" spans="1:16" ht="37.5" customHeight="1" thickBot="1" x14ac:dyDescent="0.25">
      <c r="A3" s="26" t="s">
        <v>102</v>
      </c>
      <c r="B3" s="47"/>
      <c r="C3" s="47"/>
      <c r="D3" s="47"/>
      <c r="E3" s="10"/>
      <c r="F3" s="10"/>
      <c r="G3" s="88"/>
      <c r="H3" s="88"/>
      <c r="I3" s="11"/>
      <c r="J3" s="31"/>
      <c r="K3" s="54"/>
    </row>
    <row r="4" spans="1:16" s="1" customFormat="1" ht="91.5" customHeight="1" thickBot="1" x14ac:dyDescent="0.3">
      <c r="A4" s="66" t="s">
        <v>67</v>
      </c>
      <c r="B4" s="67" t="s">
        <v>57</v>
      </c>
      <c r="C4" s="67" t="s">
        <v>60</v>
      </c>
      <c r="D4" s="67" t="s">
        <v>61</v>
      </c>
      <c r="E4" s="67" t="s">
        <v>63</v>
      </c>
      <c r="F4" s="68" t="s">
        <v>62</v>
      </c>
      <c r="G4" s="85" t="s">
        <v>92</v>
      </c>
      <c r="H4" s="85" t="s">
        <v>96</v>
      </c>
      <c r="I4" s="68" t="s">
        <v>71</v>
      </c>
      <c r="J4" s="69" t="s">
        <v>72</v>
      </c>
      <c r="K4" s="68" t="s">
        <v>58</v>
      </c>
    </row>
    <row r="5" spans="1:16" customFormat="1" ht="75" customHeight="1" x14ac:dyDescent="0.2">
      <c r="A5" s="75" t="s">
        <v>68</v>
      </c>
      <c r="B5" s="57" t="s">
        <v>112</v>
      </c>
      <c r="C5" s="50">
        <v>40893</v>
      </c>
      <c r="D5" s="57" t="s">
        <v>113</v>
      </c>
      <c r="E5" s="57" t="s">
        <v>115</v>
      </c>
      <c r="F5" s="37" t="s">
        <v>114</v>
      </c>
      <c r="G5" s="37">
        <v>88608.99</v>
      </c>
      <c r="H5" s="37">
        <v>54308.74</v>
      </c>
      <c r="I5" s="76" t="s">
        <v>64</v>
      </c>
      <c r="J5" s="50">
        <v>43136</v>
      </c>
      <c r="K5" s="77" t="s">
        <v>151</v>
      </c>
    </row>
    <row r="6" spans="1:16" customFormat="1" ht="81.75" customHeight="1" x14ac:dyDescent="0.2">
      <c r="A6" s="44" t="s">
        <v>68</v>
      </c>
      <c r="B6" s="48" t="s">
        <v>110</v>
      </c>
      <c r="C6" s="15">
        <v>41764</v>
      </c>
      <c r="D6" s="48" t="s">
        <v>109</v>
      </c>
      <c r="E6" s="14" t="s">
        <v>111</v>
      </c>
      <c r="F6" s="32" t="s">
        <v>56</v>
      </c>
      <c r="G6" s="33">
        <v>12516.01</v>
      </c>
      <c r="H6" s="32">
        <v>3787.26</v>
      </c>
      <c r="I6" s="35" t="s">
        <v>64</v>
      </c>
      <c r="J6" s="24">
        <v>43279</v>
      </c>
      <c r="K6" s="56" t="s">
        <v>164</v>
      </c>
      <c r="L6" s="34" t="s">
        <v>7</v>
      </c>
      <c r="M6" t="s">
        <v>7</v>
      </c>
      <c r="N6" t="s">
        <v>7</v>
      </c>
    </row>
    <row r="7" spans="1:16" customFormat="1" ht="81.75" customHeight="1" x14ac:dyDescent="0.2">
      <c r="A7" s="44" t="s">
        <v>125</v>
      </c>
      <c r="B7" s="48" t="s">
        <v>126</v>
      </c>
      <c r="C7" s="15">
        <v>40963</v>
      </c>
      <c r="D7" s="48" t="s">
        <v>145</v>
      </c>
      <c r="E7" s="14" t="s">
        <v>146</v>
      </c>
      <c r="F7" s="32" t="s">
        <v>56</v>
      </c>
      <c r="G7" s="33">
        <v>40711.300000000003</v>
      </c>
      <c r="H7" s="32">
        <v>27542.54</v>
      </c>
      <c r="I7" s="35" t="s">
        <v>64</v>
      </c>
      <c r="J7" s="24" t="s">
        <v>147</v>
      </c>
      <c r="K7" s="56" t="s">
        <v>152</v>
      </c>
      <c r="L7" s="34"/>
    </row>
    <row r="8" spans="1:16" customFormat="1" ht="111.75" customHeight="1" x14ac:dyDescent="0.2">
      <c r="A8" s="44" t="s">
        <v>125</v>
      </c>
      <c r="B8" s="48" t="s">
        <v>144</v>
      </c>
      <c r="C8" s="15" t="s">
        <v>127</v>
      </c>
      <c r="D8" s="14" t="s">
        <v>128</v>
      </c>
      <c r="E8" s="14" t="s">
        <v>129</v>
      </c>
      <c r="F8" s="32" t="s">
        <v>56</v>
      </c>
      <c r="G8" s="33">
        <v>19298.02</v>
      </c>
      <c r="H8" s="33">
        <v>5839.43</v>
      </c>
      <c r="I8" s="78" t="s">
        <v>161</v>
      </c>
      <c r="J8" s="15" t="s">
        <v>133</v>
      </c>
      <c r="K8" s="56" t="s">
        <v>160</v>
      </c>
      <c r="L8" s="34"/>
      <c r="M8" s="34" t="s">
        <v>7</v>
      </c>
      <c r="O8" t="s">
        <v>7</v>
      </c>
    </row>
    <row r="9" spans="1:16" customFormat="1" ht="81.75" customHeight="1" x14ac:dyDescent="0.2">
      <c r="A9" s="44" t="s">
        <v>125</v>
      </c>
      <c r="B9" s="48" t="s">
        <v>130</v>
      </c>
      <c r="C9" s="15">
        <v>42528</v>
      </c>
      <c r="D9" s="14" t="s">
        <v>131</v>
      </c>
      <c r="E9" s="14" t="s">
        <v>129</v>
      </c>
      <c r="F9" s="14" t="s">
        <v>132</v>
      </c>
      <c r="G9" s="33">
        <v>107330.36</v>
      </c>
      <c r="H9" s="32">
        <v>32479.32</v>
      </c>
      <c r="I9" s="35" t="s">
        <v>64</v>
      </c>
      <c r="J9" s="24">
        <v>43279</v>
      </c>
      <c r="K9" s="56" t="s">
        <v>162</v>
      </c>
      <c r="L9" s="34"/>
      <c r="M9" s="34"/>
    </row>
    <row r="10" spans="1:16" customFormat="1" ht="148.5" customHeight="1" x14ac:dyDescent="0.2">
      <c r="A10" s="61" t="s">
        <v>69</v>
      </c>
      <c r="B10" s="62" t="s">
        <v>104</v>
      </c>
      <c r="C10" s="63" t="s">
        <v>105</v>
      </c>
      <c r="D10" s="62" t="s">
        <v>116</v>
      </c>
      <c r="E10" s="64" t="s">
        <v>117</v>
      </c>
      <c r="F10" s="32" t="s">
        <v>56</v>
      </c>
      <c r="G10" s="32">
        <v>132137.35</v>
      </c>
      <c r="H10" s="32">
        <v>73441.460000000006</v>
      </c>
      <c r="I10" s="35" t="s">
        <v>64</v>
      </c>
      <c r="J10" s="15" t="s">
        <v>134</v>
      </c>
      <c r="K10" s="56" t="s">
        <v>121</v>
      </c>
    </row>
    <row r="11" spans="1:16" s="5" customFormat="1" ht="141.75" customHeight="1" x14ac:dyDescent="0.2">
      <c r="A11" s="13" t="s">
        <v>69</v>
      </c>
      <c r="B11" s="14" t="s">
        <v>55</v>
      </c>
      <c r="C11" s="15">
        <v>42155</v>
      </c>
      <c r="D11" s="14" t="s">
        <v>54</v>
      </c>
      <c r="E11" s="14" t="s">
        <v>118</v>
      </c>
      <c r="F11" s="14" t="s">
        <v>56</v>
      </c>
      <c r="G11" s="73">
        <v>42103.09</v>
      </c>
      <c r="H11" s="73">
        <v>23597.43</v>
      </c>
      <c r="I11" s="35" t="s">
        <v>64</v>
      </c>
      <c r="J11" s="15" t="s">
        <v>135</v>
      </c>
      <c r="K11" s="58" t="s">
        <v>153</v>
      </c>
      <c r="M11" s="5" t="s">
        <v>7</v>
      </c>
      <c r="P11" s="5" t="s">
        <v>7</v>
      </c>
    </row>
    <row r="12" spans="1:16" s="5" customFormat="1" ht="141.75" customHeight="1" x14ac:dyDescent="0.2">
      <c r="A12" s="13" t="s">
        <v>2</v>
      </c>
      <c r="B12" s="14" t="s">
        <v>172</v>
      </c>
      <c r="C12" s="15">
        <v>39650</v>
      </c>
      <c r="D12" s="14" t="s">
        <v>173</v>
      </c>
      <c r="E12" s="22" t="s">
        <v>89</v>
      </c>
      <c r="F12" s="82" t="s">
        <v>56</v>
      </c>
      <c r="G12" s="73">
        <v>6393</v>
      </c>
      <c r="H12" s="73">
        <v>5726.44</v>
      </c>
      <c r="I12" s="72" t="s">
        <v>64</v>
      </c>
      <c r="J12" s="15">
        <v>43171</v>
      </c>
      <c r="K12" s="58" t="s">
        <v>174</v>
      </c>
    </row>
    <row r="13" spans="1:16" s="51" customFormat="1" ht="79.5" customHeight="1" x14ac:dyDescent="0.2">
      <c r="A13" s="13" t="s">
        <v>2</v>
      </c>
      <c r="B13" s="22" t="s">
        <v>36</v>
      </c>
      <c r="C13" s="36">
        <v>40723</v>
      </c>
      <c r="D13" s="22" t="s">
        <v>35</v>
      </c>
      <c r="E13" s="22" t="s">
        <v>89</v>
      </c>
      <c r="F13" s="74" t="s">
        <v>56</v>
      </c>
      <c r="G13" s="33">
        <v>3836.36</v>
      </c>
      <c r="H13" s="33">
        <v>2338.4</v>
      </c>
      <c r="I13" s="72" t="s">
        <v>64</v>
      </c>
      <c r="J13" s="15">
        <v>43171</v>
      </c>
      <c r="K13" s="58" t="s">
        <v>156</v>
      </c>
      <c r="M13" s="51" t="s">
        <v>7</v>
      </c>
      <c r="N13" s="51" t="s">
        <v>7</v>
      </c>
    </row>
    <row r="14" spans="1:16" s="51" customFormat="1" ht="79.5" customHeight="1" x14ac:dyDescent="0.2">
      <c r="A14" s="13" t="s">
        <v>177</v>
      </c>
      <c r="B14" s="22" t="s">
        <v>175</v>
      </c>
      <c r="C14" s="36">
        <v>39797</v>
      </c>
      <c r="D14" s="22" t="s">
        <v>176</v>
      </c>
      <c r="E14" s="22" t="s">
        <v>89</v>
      </c>
      <c r="F14" s="74" t="s">
        <v>56</v>
      </c>
      <c r="G14" s="65">
        <v>166590.89000000001</v>
      </c>
      <c r="H14" s="65">
        <v>71671.41</v>
      </c>
      <c r="I14" s="72" t="s">
        <v>64</v>
      </c>
      <c r="J14" s="15">
        <v>43171</v>
      </c>
      <c r="K14" s="58" t="s">
        <v>178</v>
      </c>
    </row>
    <row r="15" spans="1:16" s="5" customFormat="1" ht="81" customHeight="1" x14ac:dyDescent="0.2">
      <c r="A15" s="13" t="s">
        <v>12</v>
      </c>
      <c r="B15" s="14" t="s">
        <v>14</v>
      </c>
      <c r="C15" s="15">
        <v>40983</v>
      </c>
      <c r="D15" s="14" t="s">
        <v>15</v>
      </c>
      <c r="E15" s="23" t="s">
        <v>16</v>
      </c>
      <c r="F15" s="14" t="s">
        <v>56</v>
      </c>
      <c r="G15" s="65">
        <v>6060</v>
      </c>
      <c r="H15" s="65">
        <v>0</v>
      </c>
      <c r="I15" s="35" t="s">
        <v>64</v>
      </c>
      <c r="J15" s="15" t="s">
        <v>83</v>
      </c>
      <c r="K15" s="56" t="s">
        <v>93</v>
      </c>
    </row>
    <row r="16" spans="1:16" ht="94.5" customHeight="1" x14ac:dyDescent="0.2">
      <c r="A16" s="13" t="s">
        <v>12</v>
      </c>
      <c r="B16" s="14" t="s">
        <v>52</v>
      </c>
      <c r="C16" s="15">
        <v>41656</v>
      </c>
      <c r="D16" s="14" t="s">
        <v>51</v>
      </c>
      <c r="E16" s="14" t="s">
        <v>97</v>
      </c>
      <c r="F16" s="14" t="s">
        <v>56</v>
      </c>
      <c r="G16" s="33">
        <v>69333.210000000006</v>
      </c>
      <c r="H16" s="33">
        <v>34854.21</v>
      </c>
      <c r="I16" s="35" t="s">
        <v>64</v>
      </c>
      <c r="J16" s="15" t="s">
        <v>150</v>
      </c>
      <c r="K16" s="56" t="s">
        <v>149</v>
      </c>
    </row>
    <row r="17" spans="1:15" s="5" customFormat="1" ht="180" x14ac:dyDescent="0.2">
      <c r="A17" s="13" t="s">
        <v>9</v>
      </c>
      <c r="B17" s="14" t="s">
        <v>34</v>
      </c>
      <c r="C17" s="15">
        <v>40998</v>
      </c>
      <c r="D17" s="14" t="s">
        <v>33</v>
      </c>
      <c r="E17" s="14" t="s">
        <v>88</v>
      </c>
      <c r="F17" s="14" t="s">
        <v>56</v>
      </c>
      <c r="G17" s="33">
        <v>19454.46</v>
      </c>
      <c r="H17" s="33">
        <v>16233.44</v>
      </c>
      <c r="I17" s="35" t="s">
        <v>64</v>
      </c>
      <c r="J17" s="15" t="s">
        <v>150</v>
      </c>
      <c r="K17" s="56" t="s">
        <v>179</v>
      </c>
      <c r="L17" s="51"/>
      <c r="O17" s="5" t="s">
        <v>7</v>
      </c>
    </row>
    <row r="18" spans="1:15" s="5" customFormat="1" ht="67.5" customHeight="1" x14ac:dyDescent="0.2">
      <c r="A18" s="20" t="s">
        <v>8</v>
      </c>
      <c r="B18" s="14" t="s">
        <v>23</v>
      </c>
      <c r="C18" s="15">
        <v>40704</v>
      </c>
      <c r="D18" s="14" t="s">
        <v>22</v>
      </c>
      <c r="E18" s="14" t="s">
        <v>87</v>
      </c>
      <c r="F18" s="14" t="s">
        <v>56</v>
      </c>
      <c r="G18" s="33">
        <v>52847.98</v>
      </c>
      <c r="H18" s="33">
        <v>40879</v>
      </c>
      <c r="I18" s="35" t="s">
        <v>64</v>
      </c>
      <c r="J18" s="15">
        <v>42435</v>
      </c>
      <c r="K18" s="56" t="s">
        <v>94</v>
      </c>
    </row>
    <row r="19" spans="1:15" s="5" customFormat="1" ht="79.5" customHeight="1" x14ac:dyDescent="0.2">
      <c r="A19" s="20" t="s">
        <v>8</v>
      </c>
      <c r="B19" s="14" t="s">
        <v>38</v>
      </c>
      <c r="C19" s="15">
        <v>40875</v>
      </c>
      <c r="D19" s="14" t="s">
        <v>37</v>
      </c>
      <c r="E19" s="14" t="s">
        <v>82</v>
      </c>
      <c r="F19" s="14" t="s">
        <v>56</v>
      </c>
      <c r="G19" s="33">
        <v>18581.23</v>
      </c>
      <c r="H19" s="33">
        <v>8887</v>
      </c>
      <c r="I19" s="35" t="s">
        <v>64</v>
      </c>
      <c r="J19" s="15">
        <v>42466</v>
      </c>
      <c r="K19" s="56" t="s">
        <v>94</v>
      </c>
    </row>
    <row r="20" spans="1:15" s="19" customFormat="1" ht="67.5" customHeight="1" x14ac:dyDescent="0.2">
      <c r="A20" s="13" t="s">
        <v>8</v>
      </c>
      <c r="B20" s="14" t="s">
        <v>28</v>
      </c>
      <c r="C20" s="14" t="s">
        <v>90</v>
      </c>
      <c r="D20" s="14" t="s">
        <v>27</v>
      </c>
      <c r="E20" s="18" t="s">
        <v>91</v>
      </c>
      <c r="F20" s="14" t="s">
        <v>56</v>
      </c>
      <c r="G20" s="33">
        <v>91162.51</v>
      </c>
      <c r="H20" s="33">
        <v>48523</v>
      </c>
      <c r="I20" s="35" t="s">
        <v>64</v>
      </c>
      <c r="J20" s="15">
        <v>42466</v>
      </c>
      <c r="K20" s="56" t="s">
        <v>94</v>
      </c>
    </row>
    <row r="21" spans="1:15" customFormat="1" ht="68.25" customHeight="1" x14ac:dyDescent="0.2">
      <c r="A21" s="20" t="s">
        <v>70</v>
      </c>
      <c r="B21" s="14" t="s">
        <v>107</v>
      </c>
      <c r="C21" s="15">
        <v>40324</v>
      </c>
      <c r="D21" s="14" t="s">
        <v>106</v>
      </c>
      <c r="E21" s="14" t="s">
        <v>108</v>
      </c>
      <c r="F21" s="32" t="s">
        <v>56</v>
      </c>
      <c r="G21" s="40">
        <v>16234.2</v>
      </c>
      <c r="H21" s="32">
        <v>0</v>
      </c>
      <c r="I21" s="35" t="s">
        <v>64</v>
      </c>
      <c r="J21" s="15">
        <v>43171</v>
      </c>
      <c r="K21" s="56" t="s">
        <v>154</v>
      </c>
      <c r="L21" t="s">
        <v>7</v>
      </c>
      <c r="M21" t="s">
        <v>7</v>
      </c>
    </row>
    <row r="22" spans="1:15" s="5" customFormat="1" ht="112.5" customHeight="1" x14ac:dyDescent="0.2">
      <c r="A22" s="13" t="s">
        <v>3</v>
      </c>
      <c r="B22" s="14" t="s">
        <v>50</v>
      </c>
      <c r="C22" s="15">
        <v>41225</v>
      </c>
      <c r="D22" s="14" t="s">
        <v>49</v>
      </c>
      <c r="E22" s="14" t="s">
        <v>74</v>
      </c>
      <c r="F22" s="14" t="s">
        <v>56</v>
      </c>
      <c r="G22" s="33">
        <v>25252.78</v>
      </c>
      <c r="H22" s="33">
        <v>15962.4</v>
      </c>
      <c r="I22" s="35" t="s">
        <v>64</v>
      </c>
      <c r="J22" s="15">
        <v>42823</v>
      </c>
      <c r="K22" s="56" t="s">
        <v>137</v>
      </c>
    </row>
    <row r="23" spans="1:15" s="5" customFormat="1" ht="184.5" customHeight="1" x14ac:dyDescent="0.2">
      <c r="A23" s="13" t="s">
        <v>140</v>
      </c>
      <c r="B23" s="14" t="s">
        <v>141</v>
      </c>
      <c r="C23" s="15">
        <v>42460</v>
      </c>
      <c r="D23" s="14" t="s">
        <v>142</v>
      </c>
      <c r="E23" s="14" t="s">
        <v>143</v>
      </c>
      <c r="F23" s="14" t="s">
        <v>56</v>
      </c>
      <c r="G23" s="32">
        <v>86021.97</v>
      </c>
      <c r="H23" s="32">
        <v>77420.89</v>
      </c>
      <c r="I23" s="35" t="s">
        <v>64</v>
      </c>
      <c r="J23" s="15" t="s">
        <v>136</v>
      </c>
      <c r="K23" s="71" t="s">
        <v>163</v>
      </c>
    </row>
    <row r="24" spans="1:15" s="5" customFormat="1" ht="64.5" customHeight="1" x14ac:dyDescent="0.2">
      <c r="A24" s="13" t="s">
        <v>13</v>
      </c>
      <c r="B24" s="14" t="s">
        <v>44</v>
      </c>
      <c r="C24" s="15">
        <v>41142</v>
      </c>
      <c r="D24" s="22" t="s">
        <v>43</v>
      </c>
      <c r="E24" s="14" t="s">
        <v>77</v>
      </c>
      <c r="F24" s="14" t="s">
        <v>56</v>
      </c>
      <c r="G24" s="33">
        <v>38434.81</v>
      </c>
      <c r="H24" s="33">
        <v>23426.81</v>
      </c>
      <c r="I24" s="35" t="s">
        <v>64</v>
      </c>
      <c r="J24" s="15">
        <v>43171</v>
      </c>
      <c r="K24" s="56" t="s">
        <v>155</v>
      </c>
    </row>
    <row r="25" spans="1:15" s="17" customFormat="1" ht="45.75" customHeight="1" x14ac:dyDescent="0.2">
      <c r="A25" s="13" t="s">
        <v>5</v>
      </c>
      <c r="B25" s="14" t="s">
        <v>30</v>
      </c>
      <c r="C25" s="15">
        <v>40738</v>
      </c>
      <c r="D25" s="14" t="s">
        <v>65</v>
      </c>
      <c r="E25" s="14" t="s">
        <v>66</v>
      </c>
      <c r="F25" s="14" t="s">
        <v>56</v>
      </c>
      <c r="G25" s="33">
        <v>56900</v>
      </c>
      <c r="H25" s="33">
        <v>16546.919999999998</v>
      </c>
      <c r="I25" s="35" t="s">
        <v>64</v>
      </c>
      <c r="J25" s="16">
        <v>42164</v>
      </c>
      <c r="K25" s="56" t="s">
        <v>122</v>
      </c>
    </row>
    <row r="26" spans="1:15" s="5" customFormat="1" ht="42.75" customHeight="1" x14ac:dyDescent="0.2">
      <c r="A26" s="13" t="s">
        <v>5</v>
      </c>
      <c r="B26" s="14" t="s">
        <v>24</v>
      </c>
      <c r="C26" s="15">
        <v>42083</v>
      </c>
      <c r="D26" s="14" t="s">
        <v>17</v>
      </c>
      <c r="E26" s="14" t="s">
        <v>73</v>
      </c>
      <c r="F26" s="14" t="s">
        <v>56</v>
      </c>
      <c r="G26" s="33">
        <v>12740</v>
      </c>
      <c r="H26" s="33">
        <v>2646.72</v>
      </c>
      <c r="I26" s="35" t="s">
        <v>64</v>
      </c>
      <c r="J26" s="15">
        <v>42164</v>
      </c>
      <c r="K26" s="56" t="s">
        <v>120</v>
      </c>
    </row>
    <row r="27" spans="1:15" s="5" customFormat="1" ht="158.25" customHeight="1" x14ac:dyDescent="0.2">
      <c r="A27" s="13" t="s">
        <v>1</v>
      </c>
      <c r="B27" s="14" t="s">
        <v>26</v>
      </c>
      <c r="C27" s="15">
        <v>40451</v>
      </c>
      <c r="D27" s="14" t="s">
        <v>25</v>
      </c>
      <c r="E27" s="14" t="s">
        <v>86</v>
      </c>
      <c r="F27" s="14" t="s">
        <v>56</v>
      </c>
      <c r="G27" s="33">
        <v>26780.39</v>
      </c>
      <c r="H27" s="40">
        <v>16214.94</v>
      </c>
      <c r="I27" s="35" t="s">
        <v>64</v>
      </c>
      <c r="J27" s="15">
        <v>42435</v>
      </c>
      <c r="K27" s="70" t="s">
        <v>138</v>
      </c>
      <c r="O27" s="5" t="s">
        <v>7</v>
      </c>
    </row>
    <row r="28" spans="1:15" s="5" customFormat="1" ht="103.5" customHeight="1" x14ac:dyDescent="0.2">
      <c r="A28" s="13" t="s">
        <v>11</v>
      </c>
      <c r="B28" s="14" t="s">
        <v>19</v>
      </c>
      <c r="C28" s="15">
        <v>41596</v>
      </c>
      <c r="D28" s="14" t="s">
        <v>18</v>
      </c>
      <c r="E28" s="14" t="s">
        <v>98</v>
      </c>
      <c r="F28" s="14" t="s">
        <v>56</v>
      </c>
      <c r="G28" s="33">
        <v>6680.39</v>
      </c>
      <c r="H28" s="33">
        <v>1999.25</v>
      </c>
      <c r="I28" s="35" t="s">
        <v>64</v>
      </c>
      <c r="J28" s="15">
        <v>43426</v>
      </c>
      <c r="K28" s="56" t="s">
        <v>167</v>
      </c>
      <c r="M28" s="5" t="s">
        <v>7</v>
      </c>
      <c r="N28" s="5" t="s">
        <v>7</v>
      </c>
    </row>
    <row r="29" spans="1:15" s="5" customFormat="1" ht="81.75" customHeight="1" x14ac:dyDescent="0.2">
      <c r="A29" s="20" t="s">
        <v>10</v>
      </c>
      <c r="B29" s="14" t="s">
        <v>42</v>
      </c>
      <c r="C29" s="15">
        <v>41596</v>
      </c>
      <c r="D29" s="14" t="s">
        <v>41</v>
      </c>
      <c r="E29" s="14" t="s">
        <v>99</v>
      </c>
      <c r="F29" s="14" t="s">
        <v>56</v>
      </c>
      <c r="G29" s="33">
        <v>18304.29</v>
      </c>
      <c r="H29" s="33">
        <v>9897.7199999999993</v>
      </c>
      <c r="I29" s="35" t="s">
        <v>64</v>
      </c>
      <c r="J29" s="15">
        <v>43136</v>
      </c>
      <c r="K29" s="59" t="s">
        <v>123</v>
      </c>
    </row>
    <row r="30" spans="1:15" s="5" customFormat="1" ht="120.75" customHeight="1" x14ac:dyDescent="0.2">
      <c r="A30" s="20" t="s">
        <v>6</v>
      </c>
      <c r="B30" s="14" t="s">
        <v>40</v>
      </c>
      <c r="C30" s="15">
        <v>40984</v>
      </c>
      <c r="D30" s="14" t="s">
        <v>39</v>
      </c>
      <c r="E30" s="14" t="s">
        <v>79</v>
      </c>
      <c r="F30" s="14" t="s">
        <v>56</v>
      </c>
      <c r="G30" s="33">
        <v>20426.88</v>
      </c>
      <c r="H30" s="33">
        <v>11795.71</v>
      </c>
      <c r="I30" s="35" t="s">
        <v>64</v>
      </c>
      <c r="J30" s="16" t="s">
        <v>158</v>
      </c>
      <c r="K30" s="58" t="s">
        <v>157</v>
      </c>
    </row>
    <row r="31" spans="1:15" s="5" customFormat="1" ht="131.25" customHeight="1" x14ac:dyDescent="0.2">
      <c r="A31" s="20" t="s">
        <v>0</v>
      </c>
      <c r="B31" s="14" t="s">
        <v>31</v>
      </c>
      <c r="C31" s="15">
        <v>40764</v>
      </c>
      <c r="D31" s="14" t="s">
        <v>32</v>
      </c>
      <c r="E31" s="14" t="s">
        <v>85</v>
      </c>
      <c r="F31" s="14" t="s">
        <v>56</v>
      </c>
      <c r="G31" s="41">
        <v>244058.49</v>
      </c>
      <c r="H31" s="41">
        <v>139078.85999999999</v>
      </c>
      <c r="I31" s="35" t="s">
        <v>64</v>
      </c>
      <c r="J31" s="15">
        <v>43136</v>
      </c>
      <c r="K31" s="56" t="s">
        <v>148</v>
      </c>
      <c r="M31" s="5" t="s">
        <v>7</v>
      </c>
      <c r="N31" s="5" t="s">
        <v>7</v>
      </c>
    </row>
    <row r="32" spans="1:15" s="4" customFormat="1" ht="97.5" customHeight="1" x14ac:dyDescent="0.2">
      <c r="A32" s="20" t="s">
        <v>0</v>
      </c>
      <c r="B32" s="14" t="s">
        <v>29</v>
      </c>
      <c r="C32" s="36">
        <v>40836</v>
      </c>
      <c r="D32" s="22" t="s">
        <v>59</v>
      </c>
      <c r="E32" s="22" t="s">
        <v>80</v>
      </c>
      <c r="F32" s="14" t="s">
        <v>56</v>
      </c>
      <c r="G32" s="42">
        <v>22896</v>
      </c>
      <c r="H32" s="42">
        <v>12158</v>
      </c>
      <c r="I32" s="35" t="s">
        <v>64</v>
      </c>
      <c r="J32" s="16" t="s">
        <v>81</v>
      </c>
      <c r="K32" s="58" t="s">
        <v>95</v>
      </c>
    </row>
    <row r="33" spans="1:14" s="5" customFormat="1" ht="81" customHeight="1" x14ac:dyDescent="0.2">
      <c r="A33" s="13" t="s">
        <v>0</v>
      </c>
      <c r="B33" s="14" t="s">
        <v>48</v>
      </c>
      <c r="C33" s="15">
        <v>41297</v>
      </c>
      <c r="D33" s="14" t="s">
        <v>47</v>
      </c>
      <c r="E33" s="22" t="s">
        <v>75</v>
      </c>
      <c r="F33" s="14" t="s">
        <v>56</v>
      </c>
      <c r="G33" s="33">
        <v>129469</v>
      </c>
      <c r="H33" s="33">
        <v>85081.24</v>
      </c>
      <c r="I33" s="35" t="s">
        <v>64</v>
      </c>
      <c r="J33" s="15">
        <v>42823</v>
      </c>
      <c r="K33" s="60" t="s">
        <v>159</v>
      </c>
      <c r="M33" s="5" t="s">
        <v>7</v>
      </c>
    </row>
    <row r="34" spans="1:14" ht="135" x14ac:dyDescent="0.2">
      <c r="A34" s="13" t="s">
        <v>0</v>
      </c>
      <c r="B34" s="14" t="s">
        <v>103</v>
      </c>
      <c r="C34" s="15">
        <v>41974</v>
      </c>
      <c r="D34" s="14" t="s">
        <v>53</v>
      </c>
      <c r="E34" s="14" t="s">
        <v>84</v>
      </c>
      <c r="F34" s="14" t="s">
        <v>56</v>
      </c>
      <c r="G34" s="33">
        <v>5423</v>
      </c>
      <c r="H34" s="33">
        <v>3749</v>
      </c>
      <c r="I34" s="35" t="s">
        <v>64</v>
      </c>
      <c r="J34" s="24">
        <v>43279</v>
      </c>
      <c r="K34" s="56" t="s">
        <v>180</v>
      </c>
      <c r="M34" s="2" t="s">
        <v>7</v>
      </c>
    </row>
    <row r="35" spans="1:14" s="5" customFormat="1" ht="111.75" customHeight="1" x14ac:dyDescent="0.2">
      <c r="A35" s="13" t="s">
        <v>4</v>
      </c>
      <c r="B35" s="14" t="s">
        <v>21</v>
      </c>
      <c r="C35" s="15">
        <v>41087</v>
      </c>
      <c r="D35" s="14" t="s">
        <v>20</v>
      </c>
      <c r="E35" s="14" t="s">
        <v>78</v>
      </c>
      <c r="F35" s="21" t="s">
        <v>56</v>
      </c>
      <c r="G35" s="33">
        <v>62391</v>
      </c>
      <c r="H35" s="33">
        <v>0</v>
      </c>
      <c r="I35" s="35" t="s">
        <v>64</v>
      </c>
      <c r="J35" s="15" t="s">
        <v>139</v>
      </c>
      <c r="K35" s="56" t="s">
        <v>124</v>
      </c>
      <c r="N35" s="5" t="s">
        <v>7</v>
      </c>
    </row>
    <row r="36" spans="1:14" s="5" customFormat="1" ht="405.75" thickBot="1" x14ac:dyDescent="0.25">
      <c r="A36" s="38" t="s">
        <v>4</v>
      </c>
      <c r="B36" s="25" t="s">
        <v>46</v>
      </c>
      <c r="C36" s="39">
        <v>41187</v>
      </c>
      <c r="D36" s="25" t="s">
        <v>45</v>
      </c>
      <c r="E36" s="25" t="s">
        <v>75</v>
      </c>
      <c r="F36" s="25" t="s">
        <v>76</v>
      </c>
      <c r="G36" s="43">
        <v>468394</v>
      </c>
      <c r="H36" s="43">
        <v>123797.5</v>
      </c>
      <c r="I36" s="35" t="s">
        <v>64</v>
      </c>
      <c r="J36" s="39" t="s">
        <v>166</v>
      </c>
      <c r="K36" s="79" t="s">
        <v>165</v>
      </c>
    </row>
    <row r="37" spans="1:14" s="5" customFormat="1" ht="90" x14ac:dyDescent="0.2">
      <c r="A37" s="5" t="s">
        <v>12</v>
      </c>
      <c r="B37" s="5" t="s">
        <v>168</v>
      </c>
      <c r="C37" s="80">
        <v>43446</v>
      </c>
      <c r="D37" s="5" t="s">
        <v>169</v>
      </c>
      <c r="E37" s="5" t="s">
        <v>170</v>
      </c>
      <c r="F37" s="5" t="s">
        <v>56</v>
      </c>
      <c r="G37" s="89">
        <v>16206.07</v>
      </c>
      <c r="H37" s="89">
        <v>17208.900000000001</v>
      </c>
      <c r="I37" s="35" t="s">
        <v>64</v>
      </c>
      <c r="J37" s="81">
        <v>43678</v>
      </c>
      <c r="K37" s="5" t="s">
        <v>171</v>
      </c>
    </row>
    <row r="38" spans="1:14" ht="30.75" thickBot="1" x14ac:dyDescent="0.25">
      <c r="A38" s="2" t="s">
        <v>8</v>
      </c>
      <c r="B38" s="49" t="s">
        <v>181</v>
      </c>
      <c r="C38" s="83">
        <v>42684</v>
      </c>
      <c r="D38" s="49" t="s">
        <v>182</v>
      </c>
      <c r="E38" s="25" t="s">
        <v>75</v>
      </c>
      <c r="F38" s="3" t="s">
        <v>56</v>
      </c>
      <c r="G38" s="84">
        <v>11018.87</v>
      </c>
      <c r="H38" s="84">
        <v>3335.06</v>
      </c>
      <c r="I38" s="35" t="s">
        <v>64</v>
      </c>
      <c r="J38" s="90">
        <v>43405</v>
      </c>
      <c r="K38" s="55" t="s">
        <v>183</v>
      </c>
    </row>
    <row r="39" spans="1:14" ht="73.5" customHeight="1" x14ac:dyDescent="0.2">
      <c r="A39" s="2" t="s">
        <v>8</v>
      </c>
      <c r="B39" s="49" t="s">
        <v>184</v>
      </c>
      <c r="C39" s="83">
        <v>43215</v>
      </c>
      <c r="D39" s="49" t="s">
        <v>185</v>
      </c>
      <c r="E39" s="17" t="s">
        <v>186</v>
      </c>
      <c r="F39" s="3" t="s">
        <v>187</v>
      </c>
      <c r="G39" s="84">
        <v>67997.39</v>
      </c>
      <c r="H39" s="84">
        <v>0</v>
      </c>
      <c r="I39" s="35" t="s">
        <v>64</v>
      </c>
      <c r="J39" s="90">
        <v>43426</v>
      </c>
      <c r="K39" s="55" t="s">
        <v>193</v>
      </c>
    </row>
    <row r="40" spans="1:14" ht="185.25" x14ac:dyDescent="0.2">
      <c r="A40" s="2" t="s">
        <v>191</v>
      </c>
      <c r="B40" s="49" t="s">
        <v>190</v>
      </c>
      <c r="C40" s="83">
        <v>39836</v>
      </c>
      <c r="D40" s="49" t="s">
        <v>189</v>
      </c>
      <c r="E40" s="2" t="s">
        <v>188</v>
      </c>
      <c r="F40" s="3" t="s">
        <v>56</v>
      </c>
      <c r="G40" s="84">
        <v>54985.69</v>
      </c>
      <c r="H40" s="84">
        <v>49163.23</v>
      </c>
      <c r="I40" s="35" t="s">
        <v>64</v>
      </c>
      <c r="J40" s="91">
        <v>43279</v>
      </c>
      <c r="K40" s="55" t="s">
        <v>192</v>
      </c>
    </row>
    <row r="41" spans="1:14" ht="15.75" x14ac:dyDescent="0.25">
      <c r="A41" s="117" t="s">
        <v>119</v>
      </c>
      <c r="B41" s="117"/>
      <c r="C41" s="117"/>
      <c r="D41" s="117"/>
      <c r="E41" s="117"/>
      <c r="F41" s="117"/>
      <c r="G41" s="117"/>
      <c r="H41" s="117"/>
      <c r="I41" s="117"/>
      <c r="J41" s="117"/>
      <c r="K41" s="117"/>
    </row>
    <row r="42" spans="1:14" x14ac:dyDescent="0.2">
      <c r="K42" s="55" t="s">
        <v>7</v>
      </c>
    </row>
  </sheetData>
  <mergeCells count="1">
    <mergeCell ref="A41:K41"/>
  </mergeCells>
  <phoneticPr fontId="1" type="noConversion"/>
  <pageMargins left="0.39370078740157483" right="0.31496062992125984" top="0.35433070866141736" bottom="0.31496062992125984" header="0.51181102362204722" footer="0.51181102362204722"/>
  <pageSetup paperSize="8" scale="2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tabSelected="1" zoomScale="130" zoomScaleNormal="130" workbookViewId="0">
      <pane ySplit="4" topLeftCell="A5" activePane="bottomLeft" state="frozen"/>
      <selection pane="bottomLeft" activeCell="D4" sqref="D1:D1048576"/>
    </sheetView>
  </sheetViews>
  <sheetFormatPr defaultRowHeight="12.75" x14ac:dyDescent="0.2"/>
  <cols>
    <col min="1" max="1" width="16.140625" customWidth="1"/>
    <col min="2" max="2" width="16.140625" style="92" customWidth="1"/>
    <col min="3" max="3" width="44.5703125" style="92" customWidth="1"/>
    <col min="4" max="4" width="17.28515625" style="94" customWidth="1"/>
    <col min="5" max="5" width="15.7109375" style="94" customWidth="1"/>
    <col min="6" max="6" width="18" style="92" bestFit="1" customWidth="1"/>
    <col min="7" max="7" width="15.28515625" style="104" customWidth="1"/>
    <col min="8" max="8" width="71.42578125" style="92" customWidth="1"/>
    <col min="10" max="10" width="10.140625" bestFit="1" customWidth="1"/>
  </cols>
  <sheetData>
    <row r="1" spans="1:8" ht="23.25" customHeight="1" x14ac:dyDescent="0.35">
      <c r="A1" s="119" t="s">
        <v>391</v>
      </c>
      <c r="B1" s="119"/>
      <c r="C1" s="119"/>
      <c r="D1" s="119"/>
      <c r="E1" s="119"/>
      <c r="F1" s="119"/>
      <c r="G1" s="119"/>
      <c r="H1" s="123"/>
    </row>
    <row r="2" spans="1:8" ht="23.25" x14ac:dyDescent="0.2">
      <c r="A2" s="118" t="s">
        <v>390</v>
      </c>
      <c r="B2" s="124"/>
      <c r="C2" s="124"/>
      <c r="D2" s="124"/>
      <c r="E2" s="124"/>
      <c r="F2" s="124"/>
      <c r="G2" s="124"/>
      <c r="H2" s="125"/>
    </row>
    <row r="3" spans="1:8" ht="16.5" thickBot="1" x14ac:dyDescent="0.25">
      <c r="A3" s="120" t="s">
        <v>102</v>
      </c>
      <c r="B3" s="121"/>
      <c r="C3" s="121"/>
      <c r="D3" s="121"/>
      <c r="E3" s="121"/>
      <c r="F3" s="121"/>
      <c r="G3" s="121"/>
      <c r="H3" s="122"/>
    </row>
    <row r="4" spans="1:8" ht="90" x14ac:dyDescent="0.2">
      <c r="A4" s="108" t="s">
        <v>67</v>
      </c>
      <c r="B4" s="109" t="s">
        <v>194</v>
      </c>
      <c r="C4" s="109" t="s">
        <v>395</v>
      </c>
      <c r="D4" s="110" t="s">
        <v>92</v>
      </c>
      <c r="E4" s="110" t="s">
        <v>96</v>
      </c>
      <c r="F4" s="111" t="s">
        <v>71</v>
      </c>
      <c r="G4" s="112" t="s">
        <v>393</v>
      </c>
      <c r="H4" s="111" t="s">
        <v>392</v>
      </c>
    </row>
    <row r="5" spans="1:8" ht="63.75" x14ac:dyDescent="0.2">
      <c r="A5" s="106" t="s">
        <v>299</v>
      </c>
      <c r="B5" s="113" t="s">
        <v>359</v>
      </c>
      <c r="C5" s="106" t="s">
        <v>328</v>
      </c>
      <c r="D5" s="107">
        <v>149730.53</v>
      </c>
      <c r="E5" s="107">
        <v>106383.86</v>
      </c>
      <c r="F5" s="106" t="s">
        <v>329</v>
      </c>
      <c r="G5" s="114" t="s">
        <v>426</v>
      </c>
      <c r="H5" s="113" t="s">
        <v>243</v>
      </c>
    </row>
    <row r="6" spans="1:8" ht="89.25" x14ac:dyDescent="0.2">
      <c r="A6" s="106" t="s">
        <v>125</v>
      </c>
      <c r="B6" s="106" t="s">
        <v>268</v>
      </c>
      <c r="C6" s="106" t="s">
        <v>364</v>
      </c>
      <c r="D6" s="107">
        <v>19289.02</v>
      </c>
      <c r="E6" s="107">
        <v>5839.32</v>
      </c>
      <c r="F6" s="113" t="s">
        <v>394</v>
      </c>
      <c r="G6" s="115" t="s">
        <v>427</v>
      </c>
      <c r="H6" s="106" t="s">
        <v>269</v>
      </c>
    </row>
    <row r="7" spans="1:8" ht="38.25" x14ac:dyDescent="0.2">
      <c r="A7" s="106" t="s">
        <v>125</v>
      </c>
      <c r="B7" s="106" t="s">
        <v>272</v>
      </c>
      <c r="C7" s="106" t="s">
        <v>372</v>
      </c>
      <c r="D7" s="107">
        <v>187211.07</v>
      </c>
      <c r="E7" s="107">
        <v>56662.66</v>
      </c>
      <c r="F7" s="106" t="s">
        <v>64</v>
      </c>
      <c r="G7" s="114" t="s">
        <v>428</v>
      </c>
      <c r="H7" s="106" t="s">
        <v>273</v>
      </c>
    </row>
    <row r="8" spans="1:8" ht="38.25" x14ac:dyDescent="0.2">
      <c r="A8" s="106" t="s">
        <v>125</v>
      </c>
      <c r="B8" s="106" t="s">
        <v>281</v>
      </c>
      <c r="C8" s="106" t="s">
        <v>364</v>
      </c>
      <c r="D8" s="107">
        <v>109887.69</v>
      </c>
      <c r="E8" s="107">
        <v>33259.410000000003</v>
      </c>
      <c r="F8" s="106" t="s">
        <v>64</v>
      </c>
      <c r="G8" s="114" t="s">
        <v>429</v>
      </c>
      <c r="H8" s="106" t="s">
        <v>381</v>
      </c>
    </row>
    <row r="9" spans="1:8" ht="63.75" x14ac:dyDescent="0.2">
      <c r="A9" s="106" t="s">
        <v>125</v>
      </c>
      <c r="B9" s="106" t="s">
        <v>304</v>
      </c>
      <c r="C9" s="106" t="s">
        <v>383</v>
      </c>
      <c r="D9" s="107">
        <v>221148.36</v>
      </c>
      <c r="E9" s="107">
        <v>66934.42</v>
      </c>
      <c r="F9" s="106" t="s">
        <v>64</v>
      </c>
      <c r="G9" s="114" t="s">
        <v>430</v>
      </c>
      <c r="H9" s="106" t="s">
        <v>284</v>
      </c>
    </row>
    <row r="10" spans="1:8" ht="102" x14ac:dyDescent="0.2">
      <c r="A10" s="106" t="s">
        <v>300</v>
      </c>
      <c r="B10" s="113" t="s">
        <v>254</v>
      </c>
      <c r="C10" s="106" t="s">
        <v>364</v>
      </c>
      <c r="D10" s="107">
        <v>2244808.9300000002</v>
      </c>
      <c r="E10" s="107">
        <v>994306.35</v>
      </c>
      <c r="F10" s="113" t="s">
        <v>64</v>
      </c>
      <c r="G10" s="114" t="s">
        <v>431</v>
      </c>
      <c r="H10" s="113" t="s">
        <v>255</v>
      </c>
    </row>
    <row r="11" spans="1:8" ht="38.25" x14ac:dyDescent="0.2">
      <c r="A11" s="106" t="s">
        <v>300</v>
      </c>
      <c r="B11" s="106" t="s">
        <v>260</v>
      </c>
      <c r="C11" s="106" t="s">
        <v>366</v>
      </c>
      <c r="D11" s="107">
        <v>38434.81</v>
      </c>
      <c r="E11" s="107">
        <v>23426.81</v>
      </c>
      <c r="F11" s="106" t="s">
        <v>64</v>
      </c>
      <c r="G11" s="114" t="s">
        <v>432</v>
      </c>
      <c r="H11" s="106" t="s">
        <v>261</v>
      </c>
    </row>
    <row r="12" spans="1:8" ht="178.5" x14ac:dyDescent="0.2">
      <c r="A12" s="106" t="s">
        <v>300</v>
      </c>
      <c r="B12" s="106" t="s">
        <v>274</v>
      </c>
      <c r="C12" s="106" t="s">
        <v>376</v>
      </c>
      <c r="D12" s="107">
        <v>255913.75</v>
      </c>
      <c r="E12" s="107">
        <v>154232.6</v>
      </c>
      <c r="F12" s="106" t="s">
        <v>64</v>
      </c>
      <c r="G12" s="114" t="s">
        <v>433</v>
      </c>
      <c r="H12" s="106" t="s">
        <v>275</v>
      </c>
    </row>
    <row r="13" spans="1:8" ht="153" x14ac:dyDescent="0.2">
      <c r="A13" s="106" t="s">
        <v>300</v>
      </c>
      <c r="B13" s="106" t="s">
        <v>276</v>
      </c>
      <c r="C13" s="106" t="s">
        <v>364</v>
      </c>
      <c r="D13" s="107">
        <v>207088.52</v>
      </c>
      <c r="E13" s="107">
        <v>62678.91</v>
      </c>
      <c r="F13" s="106" t="s">
        <v>64</v>
      </c>
      <c r="G13" s="114" t="s">
        <v>423</v>
      </c>
      <c r="H13" s="106" t="s">
        <v>277</v>
      </c>
    </row>
    <row r="14" spans="1:8" ht="102" x14ac:dyDescent="0.2">
      <c r="A14" s="106" t="s">
        <v>300</v>
      </c>
      <c r="B14" s="106" t="s">
        <v>282</v>
      </c>
      <c r="C14" s="106" t="s">
        <v>382</v>
      </c>
      <c r="D14" s="107">
        <v>37269.660000000003</v>
      </c>
      <c r="E14" s="107">
        <v>53086.37</v>
      </c>
      <c r="F14" s="106" t="s">
        <v>64</v>
      </c>
      <c r="G14" s="114" t="s">
        <v>434</v>
      </c>
      <c r="H14" s="106" t="s">
        <v>283</v>
      </c>
    </row>
    <row r="15" spans="1:8" ht="38.25" x14ac:dyDescent="0.2">
      <c r="A15" s="106" t="s">
        <v>297</v>
      </c>
      <c r="B15" s="113" t="s">
        <v>222</v>
      </c>
      <c r="C15" s="106" t="s">
        <v>314</v>
      </c>
      <c r="D15" s="107">
        <v>88753.25</v>
      </c>
      <c r="E15" s="107">
        <v>54397.16</v>
      </c>
      <c r="F15" s="106" t="s">
        <v>64</v>
      </c>
      <c r="G15" s="114" t="s">
        <v>435</v>
      </c>
      <c r="H15" s="106" t="s">
        <v>396</v>
      </c>
    </row>
    <row r="16" spans="1:8" ht="51" x14ac:dyDescent="0.2">
      <c r="A16" s="106" t="s">
        <v>297</v>
      </c>
      <c r="B16" s="113" t="s">
        <v>231</v>
      </c>
      <c r="C16" s="106" t="s">
        <v>318</v>
      </c>
      <c r="D16" s="107">
        <v>12516.01</v>
      </c>
      <c r="E16" s="107">
        <v>3787.26</v>
      </c>
      <c r="F16" s="106" t="s">
        <v>64</v>
      </c>
      <c r="G16" s="114" t="s">
        <v>436</v>
      </c>
      <c r="H16" s="113" t="s">
        <v>319</v>
      </c>
    </row>
    <row r="17" spans="1:10" ht="153" x14ac:dyDescent="0.2">
      <c r="A17" s="106" t="s">
        <v>297</v>
      </c>
      <c r="B17" s="113" t="s">
        <v>249</v>
      </c>
      <c r="C17" s="106" t="s">
        <v>360</v>
      </c>
      <c r="D17" s="107">
        <v>159338.16</v>
      </c>
      <c r="E17" s="107">
        <v>88635.06</v>
      </c>
      <c r="F17" s="106" t="s">
        <v>216</v>
      </c>
      <c r="G17" s="114" t="s">
        <v>437</v>
      </c>
      <c r="H17" s="113" t="s">
        <v>251</v>
      </c>
    </row>
    <row r="18" spans="1:10" ht="114.75" x14ac:dyDescent="0.2">
      <c r="A18" s="106" t="s">
        <v>297</v>
      </c>
      <c r="B18" s="106" t="s">
        <v>341</v>
      </c>
      <c r="C18" s="106" t="s">
        <v>342</v>
      </c>
      <c r="D18" s="107">
        <v>79908.11</v>
      </c>
      <c r="E18" s="107">
        <v>52211.29</v>
      </c>
      <c r="F18" s="106" t="s">
        <v>345</v>
      </c>
      <c r="G18" s="114" t="s">
        <v>438</v>
      </c>
      <c r="H18" s="106" t="s">
        <v>346</v>
      </c>
    </row>
    <row r="19" spans="1:10" ht="102" x14ac:dyDescent="0.2">
      <c r="A19" s="106" t="s">
        <v>69</v>
      </c>
      <c r="B19" s="113" t="s">
        <v>233</v>
      </c>
      <c r="C19" s="113" t="s">
        <v>321</v>
      </c>
      <c r="D19" s="107">
        <v>132172.15</v>
      </c>
      <c r="E19" s="107">
        <v>73441.460000000006</v>
      </c>
      <c r="F19" s="113" t="s">
        <v>64</v>
      </c>
      <c r="G19" s="114" t="s">
        <v>439</v>
      </c>
      <c r="H19" s="113" t="s">
        <v>322</v>
      </c>
    </row>
    <row r="20" spans="1:10" ht="102" x14ac:dyDescent="0.2">
      <c r="A20" s="106" t="s">
        <v>69</v>
      </c>
      <c r="B20" s="113" t="s">
        <v>234</v>
      </c>
      <c r="C20" s="113" t="s">
        <v>323</v>
      </c>
      <c r="D20" s="107">
        <v>42103.09</v>
      </c>
      <c r="E20" s="107">
        <v>23597.43</v>
      </c>
      <c r="F20" s="106" t="s">
        <v>64</v>
      </c>
      <c r="G20" s="114" t="s">
        <v>435</v>
      </c>
      <c r="H20" s="113" t="s">
        <v>324</v>
      </c>
    </row>
    <row r="21" spans="1:10" ht="25.5" x14ac:dyDescent="0.2">
      <c r="A21" s="106" t="s">
        <v>12</v>
      </c>
      <c r="B21" s="113" t="s">
        <v>197</v>
      </c>
      <c r="C21" s="113" t="s">
        <v>307</v>
      </c>
      <c r="D21" s="116">
        <v>42206.09</v>
      </c>
      <c r="E21" s="116">
        <v>0</v>
      </c>
      <c r="F21" s="113" t="s">
        <v>64</v>
      </c>
      <c r="G21" s="114" t="s">
        <v>424</v>
      </c>
      <c r="H21" s="113" t="s">
        <v>198</v>
      </c>
    </row>
    <row r="22" spans="1:10" ht="63.75" x14ac:dyDescent="0.2">
      <c r="A22" s="106" t="s">
        <v>12</v>
      </c>
      <c r="B22" s="113" t="s">
        <v>206</v>
      </c>
      <c r="C22" s="106" t="s">
        <v>309</v>
      </c>
      <c r="D22" s="107">
        <v>69333.210000000006</v>
      </c>
      <c r="E22" s="107">
        <v>37343.800000000003</v>
      </c>
      <c r="F22" s="113" t="s">
        <v>64</v>
      </c>
      <c r="G22" s="114" t="s">
        <v>432</v>
      </c>
      <c r="H22" s="113" t="s">
        <v>397</v>
      </c>
    </row>
    <row r="23" spans="1:10" ht="63.75" x14ac:dyDescent="0.2">
      <c r="A23" s="106" t="s">
        <v>12</v>
      </c>
      <c r="B23" s="113" t="s">
        <v>215</v>
      </c>
      <c r="C23" s="113" t="s">
        <v>313</v>
      </c>
      <c r="D23" s="107">
        <v>10383.870000000001</v>
      </c>
      <c r="E23" s="107">
        <v>9088.17</v>
      </c>
      <c r="F23" s="113" t="s">
        <v>216</v>
      </c>
      <c r="G23" s="114" t="s">
        <v>440</v>
      </c>
      <c r="H23" s="113" t="s">
        <v>217</v>
      </c>
    </row>
    <row r="24" spans="1:10" ht="63.75" x14ac:dyDescent="0.2">
      <c r="A24" s="106" t="s">
        <v>12</v>
      </c>
      <c r="B24" s="106" t="s">
        <v>347</v>
      </c>
      <c r="C24" s="113" t="s">
        <v>349</v>
      </c>
      <c r="D24" s="107">
        <v>204003.82</v>
      </c>
      <c r="E24" s="107">
        <v>61745.17</v>
      </c>
      <c r="F24" s="106" t="s">
        <v>64</v>
      </c>
      <c r="G24" s="114" t="s">
        <v>441</v>
      </c>
      <c r="H24" s="113" t="s">
        <v>348</v>
      </c>
    </row>
    <row r="25" spans="1:10" ht="38.25" x14ac:dyDescent="0.2">
      <c r="A25" s="106" t="s">
        <v>301</v>
      </c>
      <c r="B25" s="106" t="s">
        <v>262</v>
      </c>
      <c r="C25" s="106" t="s">
        <v>367</v>
      </c>
      <c r="D25" s="107">
        <v>6060.04</v>
      </c>
      <c r="E25" s="107">
        <v>0</v>
      </c>
      <c r="F25" s="106" t="s">
        <v>216</v>
      </c>
      <c r="G25" s="115">
        <v>2018</v>
      </c>
      <c r="H25" s="106" t="s">
        <v>263</v>
      </c>
    </row>
    <row r="26" spans="1:10" ht="140.25" x14ac:dyDescent="0.2">
      <c r="A26" s="106" t="s">
        <v>177</v>
      </c>
      <c r="B26" s="113" t="s">
        <v>230</v>
      </c>
      <c r="C26" s="106" t="s">
        <v>317</v>
      </c>
      <c r="D26" s="107">
        <v>33021.32</v>
      </c>
      <c r="E26" s="107">
        <v>29316.18</v>
      </c>
      <c r="F26" s="106" t="s">
        <v>216</v>
      </c>
      <c r="G26" s="114" t="s">
        <v>442</v>
      </c>
      <c r="H26" s="113" t="s">
        <v>398</v>
      </c>
    </row>
    <row r="27" spans="1:10" ht="38.25" x14ac:dyDescent="0.2">
      <c r="A27" s="106" t="s">
        <v>177</v>
      </c>
      <c r="B27" s="113" t="s">
        <v>252</v>
      </c>
      <c r="C27" s="106" t="s">
        <v>369</v>
      </c>
      <c r="D27" s="107">
        <v>16234.2</v>
      </c>
      <c r="E27" s="107">
        <v>0</v>
      </c>
      <c r="F27" s="106" t="s">
        <v>64</v>
      </c>
      <c r="G27" s="114" t="s">
        <v>427</v>
      </c>
      <c r="H27" s="113" t="s">
        <v>253</v>
      </c>
    </row>
    <row r="28" spans="1:10" ht="51" x14ac:dyDescent="0.2">
      <c r="A28" s="106" t="s">
        <v>177</v>
      </c>
      <c r="B28" s="113" t="s">
        <v>256</v>
      </c>
      <c r="C28" s="106" t="s">
        <v>364</v>
      </c>
      <c r="D28" s="107">
        <v>166590.89000000001</v>
      </c>
      <c r="E28" s="107">
        <v>71671.41</v>
      </c>
      <c r="F28" s="106" t="s">
        <v>64</v>
      </c>
      <c r="G28" s="114" t="s">
        <v>432</v>
      </c>
      <c r="H28" s="113" t="s">
        <v>257</v>
      </c>
    </row>
    <row r="29" spans="1:10" ht="63.75" x14ac:dyDescent="0.2">
      <c r="A29" s="106" t="s">
        <v>177</v>
      </c>
      <c r="B29" s="106" t="s">
        <v>285</v>
      </c>
      <c r="C29" s="106" t="s">
        <v>384</v>
      </c>
      <c r="D29" s="107">
        <v>74775.5</v>
      </c>
      <c r="E29" s="107">
        <v>41874.269999999997</v>
      </c>
      <c r="F29" s="106" t="s">
        <v>64</v>
      </c>
      <c r="G29" s="114" t="s">
        <v>443</v>
      </c>
      <c r="H29" s="106" t="s">
        <v>286</v>
      </c>
    </row>
    <row r="30" spans="1:10" ht="102" x14ac:dyDescent="0.2">
      <c r="A30" s="106" t="s">
        <v>177</v>
      </c>
      <c r="B30" s="106" t="s">
        <v>288</v>
      </c>
      <c r="C30" s="113" t="s">
        <v>388</v>
      </c>
      <c r="D30" s="107">
        <v>53190.28</v>
      </c>
      <c r="E30" s="107">
        <v>47886.46</v>
      </c>
      <c r="F30" s="113" t="s">
        <v>389</v>
      </c>
      <c r="G30" s="114" t="s">
        <v>444</v>
      </c>
      <c r="H30" s="106" t="s">
        <v>289</v>
      </c>
    </row>
    <row r="31" spans="1:10" ht="127.5" x14ac:dyDescent="0.2">
      <c r="A31" s="113" t="s">
        <v>177</v>
      </c>
      <c r="B31" s="113" t="s">
        <v>350</v>
      </c>
      <c r="C31" s="106" t="s">
        <v>351</v>
      </c>
      <c r="D31" s="107">
        <v>398740.43</v>
      </c>
      <c r="E31" s="107">
        <v>120685.75999999999</v>
      </c>
      <c r="F31" s="106" t="s">
        <v>64</v>
      </c>
      <c r="G31" s="114" t="s">
        <v>441</v>
      </c>
      <c r="H31" s="113" t="s">
        <v>352</v>
      </c>
      <c r="J31" s="94"/>
    </row>
    <row r="32" spans="1:10" ht="63.75" x14ac:dyDescent="0.2">
      <c r="A32" s="106" t="s">
        <v>293</v>
      </c>
      <c r="B32" s="113" t="s">
        <v>205</v>
      </c>
      <c r="C32" s="106" t="s">
        <v>308</v>
      </c>
      <c r="D32" s="107">
        <v>13368.07</v>
      </c>
      <c r="E32" s="107">
        <v>0</v>
      </c>
      <c r="F32" s="113" t="s">
        <v>64</v>
      </c>
      <c r="G32" s="114" t="s">
        <v>445</v>
      </c>
      <c r="H32" s="113" t="s">
        <v>402</v>
      </c>
    </row>
    <row r="33" spans="1:8" ht="242.25" x14ac:dyDescent="0.2">
      <c r="A33" s="106" t="s">
        <v>293</v>
      </c>
      <c r="B33" s="106" t="s">
        <v>266</v>
      </c>
      <c r="C33" s="113" t="s">
        <v>364</v>
      </c>
      <c r="D33" s="107">
        <v>313862.3</v>
      </c>
      <c r="E33" s="107">
        <v>94996.57</v>
      </c>
      <c r="F33" s="106" t="s">
        <v>64</v>
      </c>
      <c r="G33" s="114" t="s">
        <v>434</v>
      </c>
      <c r="H33" s="106" t="s">
        <v>267</v>
      </c>
    </row>
    <row r="34" spans="1:8" ht="63.75" x14ac:dyDescent="0.2">
      <c r="A34" s="106" t="s">
        <v>8</v>
      </c>
      <c r="B34" s="113" t="s">
        <v>227</v>
      </c>
      <c r="C34" s="106" t="s">
        <v>316</v>
      </c>
      <c r="D34" s="107">
        <v>41026.69</v>
      </c>
      <c r="E34" s="107">
        <v>19675.670000000002</v>
      </c>
      <c r="F34" s="106" t="s">
        <v>64</v>
      </c>
      <c r="G34" s="115">
        <v>2012</v>
      </c>
      <c r="H34" s="113" t="s">
        <v>403</v>
      </c>
    </row>
    <row r="35" spans="1:8" ht="38.25" x14ac:dyDescent="0.2">
      <c r="A35" s="106" t="s">
        <v>8</v>
      </c>
      <c r="B35" s="113" t="s">
        <v>241</v>
      </c>
      <c r="C35" s="106" t="s">
        <v>327</v>
      </c>
      <c r="D35" s="107">
        <v>11018.87</v>
      </c>
      <c r="E35" s="107">
        <v>3335.06</v>
      </c>
      <c r="F35" s="106" t="s">
        <v>64</v>
      </c>
      <c r="G35" s="114" t="s">
        <v>446</v>
      </c>
      <c r="H35" s="113" t="s">
        <v>242</v>
      </c>
    </row>
    <row r="36" spans="1:8" ht="102" x14ac:dyDescent="0.2">
      <c r="A36" s="106" t="s">
        <v>8</v>
      </c>
      <c r="B36" s="113" t="s">
        <v>248</v>
      </c>
      <c r="C36" s="106" t="s">
        <v>361</v>
      </c>
      <c r="D36" s="107">
        <v>202510.78</v>
      </c>
      <c r="E36" s="107">
        <v>117197.5</v>
      </c>
      <c r="F36" s="106" t="s">
        <v>64</v>
      </c>
      <c r="G36" s="114" t="s">
        <v>447</v>
      </c>
      <c r="H36" s="113" t="s">
        <v>250</v>
      </c>
    </row>
    <row r="37" spans="1:8" ht="178.5" x14ac:dyDescent="0.2">
      <c r="A37" s="106" t="s">
        <v>294</v>
      </c>
      <c r="B37" s="113" t="s">
        <v>209</v>
      </c>
      <c r="C37" s="113" t="s">
        <v>306</v>
      </c>
      <c r="D37" s="107">
        <v>54985.47</v>
      </c>
      <c r="E37" s="107">
        <v>49163.23</v>
      </c>
      <c r="F37" s="113" t="s">
        <v>64</v>
      </c>
      <c r="G37" s="114" t="s">
        <v>436</v>
      </c>
      <c r="H37" s="113" t="s">
        <v>210</v>
      </c>
    </row>
    <row r="38" spans="1:8" ht="63.75" x14ac:dyDescent="0.2">
      <c r="A38" s="106" t="s">
        <v>294</v>
      </c>
      <c r="B38" s="113" t="s">
        <v>219</v>
      </c>
      <c r="C38" s="113" t="s">
        <v>306</v>
      </c>
      <c r="D38" s="107">
        <v>11208.72</v>
      </c>
      <c r="E38" s="107">
        <v>7670.21</v>
      </c>
      <c r="F38" s="106" t="s">
        <v>64</v>
      </c>
      <c r="G38" s="114" t="s">
        <v>448</v>
      </c>
      <c r="H38" s="113" t="s">
        <v>404</v>
      </c>
    </row>
    <row r="39" spans="1:8" ht="344.25" x14ac:dyDescent="0.2">
      <c r="A39" s="106" t="s">
        <v>296</v>
      </c>
      <c r="B39" s="113" t="s">
        <v>220</v>
      </c>
      <c r="C39" s="113" t="s">
        <v>306</v>
      </c>
      <c r="D39" s="107">
        <v>0</v>
      </c>
      <c r="E39" s="107">
        <v>0</v>
      </c>
      <c r="F39" s="106" t="s">
        <v>315</v>
      </c>
      <c r="G39" s="114" t="s">
        <v>449</v>
      </c>
      <c r="H39" s="113" t="s">
        <v>221</v>
      </c>
    </row>
    <row r="40" spans="1:8" ht="165.75" x14ac:dyDescent="0.2">
      <c r="A40" s="106" t="s">
        <v>3</v>
      </c>
      <c r="B40" s="113" t="s">
        <v>228</v>
      </c>
      <c r="C40" s="113" t="s">
        <v>306</v>
      </c>
      <c r="D40" s="107">
        <v>26752.78</v>
      </c>
      <c r="E40" s="107">
        <v>18525.75</v>
      </c>
      <c r="F40" s="106" t="s">
        <v>64</v>
      </c>
      <c r="G40" s="114" t="s">
        <v>450</v>
      </c>
      <c r="H40" s="113" t="s">
        <v>229</v>
      </c>
    </row>
    <row r="41" spans="1:8" ht="89.25" x14ac:dyDescent="0.2">
      <c r="A41" s="113" t="s">
        <v>3</v>
      </c>
      <c r="B41" s="106" t="s">
        <v>357</v>
      </c>
      <c r="C41" s="106" t="s">
        <v>358</v>
      </c>
      <c r="D41" s="107">
        <v>55387.44</v>
      </c>
      <c r="E41" s="107">
        <v>36280.080000000002</v>
      </c>
      <c r="F41" s="106" t="s">
        <v>64</v>
      </c>
      <c r="G41" s="114" t="s">
        <v>438</v>
      </c>
      <c r="H41" s="106" t="s">
        <v>425</v>
      </c>
    </row>
    <row r="42" spans="1:8" ht="38.25" x14ac:dyDescent="0.2">
      <c r="A42" s="113" t="s">
        <v>290</v>
      </c>
      <c r="B42" s="113" t="s">
        <v>196</v>
      </c>
      <c r="C42" s="113" t="s">
        <v>306</v>
      </c>
      <c r="D42" s="116">
        <v>49081.71</v>
      </c>
      <c r="E42" s="116">
        <v>0</v>
      </c>
      <c r="F42" s="113" t="s">
        <v>64</v>
      </c>
      <c r="G42" s="114" t="s">
        <v>435</v>
      </c>
      <c r="H42" s="113" t="s">
        <v>195</v>
      </c>
    </row>
    <row r="43" spans="1:8" ht="63.75" x14ac:dyDescent="0.2">
      <c r="A43" s="106" t="s">
        <v>290</v>
      </c>
      <c r="B43" s="113" t="s">
        <v>199</v>
      </c>
      <c r="C43" s="113" t="s">
        <v>306</v>
      </c>
      <c r="D43" s="107">
        <v>37039.89</v>
      </c>
      <c r="E43" s="107">
        <v>25666.91</v>
      </c>
      <c r="F43" s="113" t="s">
        <v>64</v>
      </c>
      <c r="G43" s="114" t="s">
        <v>451</v>
      </c>
      <c r="H43" s="113" t="s">
        <v>200</v>
      </c>
    </row>
    <row r="44" spans="1:8" ht="191.25" x14ac:dyDescent="0.2">
      <c r="A44" s="106" t="s">
        <v>298</v>
      </c>
      <c r="B44" s="113" t="s">
        <v>239</v>
      </c>
      <c r="C44" s="106" t="s">
        <v>326</v>
      </c>
      <c r="D44" s="107">
        <v>86021.97</v>
      </c>
      <c r="E44" s="107">
        <v>77420.990000000005</v>
      </c>
      <c r="F44" s="106" t="s">
        <v>64</v>
      </c>
      <c r="G44" s="114" t="s">
        <v>452</v>
      </c>
      <c r="H44" s="113" t="s">
        <v>240</v>
      </c>
    </row>
    <row r="45" spans="1:8" ht="102" x14ac:dyDescent="0.2">
      <c r="A45" s="106" t="s">
        <v>305</v>
      </c>
      <c r="B45" s="106" t="s">
        <v>385</v>
      </c>
      <c r="C45" s="106" t="s">
        <v>386</v>
      </c>
      <c r="D45" s="107">
        <v>31549.72</v>
      </c>
      <c r="E45" s="107">
        <v>22964.13</v>
      </c>
      <c r="F45" s="106" t="s">
        <v>387</v>
      </c>
      <c r="G45" s="114" t="s">
        <v>444</v>
      </c>
      <c r="H45" s="106" t="s">
        <v>287</v>
      </c>
    </row>
    <row r="46" spans="1:8" ht="51" x14ac:dyDescent="0.2">
      <c r="A46" s="113" t="s">
        <v>305</v>
      </c>
      <c r="B46" s="113" t="s">
        <v>354</v>
      </c>
      <c r="C46" s="106" t="s">
        <v>355</v>
      </c>
      <c r="D46" s="107">
        <v>15018.93</v>
      </c>
      <c r="E46" s="107">
        <v>20154.560000000001</v>
      </c>
      <c r="F46" s="106" t="s">
        <v>356</v>
      </c>
      <c r="G46" s="114" t="s">
        <v>441</v>
      </c>
      <c r="H46" s="113" t="s">
        <v>353</v>
      </c>
    </row>
    <row r="47" spans="1:8" ht="51" x14ac:dyDescent="0.2">
      <c r="A47" s="106" t="s">
        <v>291</v>
      </c>
      <c r="B47" s="113" t="s">
        <v>201</v>
      </c>
      <c r="C47" s="113" t="s">
        <v>306</v>
      </c>
      <c r="D47" s="107">
        <v>29800.32</v>
      </c>
      <c r="E47" s="107">
        <v>0</v>
      </c>
      <c r="F47" s="113" t="s">
        <v>64</v>
      </c>
      <c r="G47" s="114" t="s">
        <v>453</v>
      </c>
      <c r="H47" s="113" t="s">
        <v>405</v>
      </c>
    </row>
    <row r="48" spans="1:8" ht="25.5" x14ac:dyDescent="0.2">
      <c r="A48" s="106" t="s">
        <v>292</v>
      </c>
      <c r="B48" s="113" t="s">
        <v>203</v>
      </c>
      <c r="C48" s="113" t="s">
        <v>306</v>
      </c>
      <c r="D48" s="107">
        <v>6393</v>
      </c>
      <c r="E48" s="107">
        <v>5726.44</v>
      </c>
      <c r="F48" s="113" t="s">
        <v>64</v>
      </c>
      <c r="G48" s="114" t="s">
        <v>432</v>
      </c>
      <c r="H48" s="113" t="s">
        <v>406</v>
      </c>
    </row>
    <row r="49" spans="1:8" ht="76.5" x14ac:dyDescent="0.2">
      <c r="A49" s="106" t="s">
        <v>292</v>
      </c>
      <c r="B49" s="113" t="s">
        <v>211</v>
      </c>
      <c r="C49" s="113" t="s">
        <v>306</v>
      </c>
      <c r="D49" s="107">
        <v>12490.41</v>
      </c>
      <c r="E49" s="107">
        <v>11186.33</v>
      </c>
      <c r="F49" s="113" t="s">
        <v>311</v>
      </c>
      <c r="G49" s="114" t="s">
        <v>444</v>
      </c>
      <c r="H49" s="113" t="s">
        <v>212</v>
      </c>
    </row>
    <row r="50" spans="1:8" ht="38.25" x14ac:dyDescent="0.2">
      <c r="A50" s="106" t="s">
        <v>292</v>
      </c>
      <c r="B50" s="113" t="s">
        <v>213</v>
      </c>
      <c r="C50" s="113" t="s">
        <v>312</v>
      </c>
      <c r="D50" s="107">
        <v>45265.599999999999</v>
      </c>
      <c r="E50" s="107">
        <v>45537.19</v>
      </c>
      <c r="F50" s="113" t="s">
        <v>64</v>
      </c>
      <c r="G50" s="114" t="s">
        <v>453</v>
      </c>
      <c r="H50" s="113" t="s">
        <v>214</v>
      </c>
    </row>
    <row r="51" spans="1:8" ht="51" x14ac:dyDescent="0.2">
      <c r="A51" s="106" t="s">
        <v>292</v>
      </c>
      <c r="B51" s="113" t="s">
        <v>223</v>
      </c>
      <c r="C51" s="113" t="s">
        <v>306</v>
      </c>
      <c r="D51" s="107">
        <v>56904.160000000003</v>
      </c>
      <c r="E51" s="107">
        <v>17728.86</v>
      </c>
      <c r="F51" s="106" t="s">
        <v>64</v>
      </c>
      <c r="G51" s="114" t="s">
        <v>453</v>
      </c>
      <c r="H51" s="113" t="s">
        <v>224</v>
      </c>
    </row>
    <row r="52" spans="1:8" ht="38.25" x14ac:dyDescent="0.2">
      <c r="A52" s="106" t="s">
        <v>292</v>
      </c>
      <c r="B52" s="113" t="s">
        <v>237</v>
      </c>
      <c r="C52" s="106" t="s">
        <v>325</v>
      </c>
      <c r="D52" s="107">
        <v>10051.31</v>
      </c>
      <c r="E52" s="107">
        <v>2688.69</v>
      </c>
      <c r="F52" s="106" t="s">
        <v>64</v>
      </c>
      <c r="G52" s="114" t="s">
        <v>453</v>
      </c>
      <c r="H52" s="113" t="s">
        <v>238</v>
      </c>
    </row>
    <row r="53" spans="1:8" ht="63.75" x14ac:dyDescent="0.2">
      <c r="A53" s="106" t="s">
        <v>292</v>
      </c>
      <c r="B53" s="113" t="s">
        <v>246</v>
      </c>
      <c r="C53" s="106" t="s">
        <v>363</v>
      </c>
      <c r="D53" s="107">
        <v>16073.87</v>
      </c>
      <c r="E53" s="107">
        <v>17341.099999999999</v>
      </c>
      <c r="F53" s="106" t="s">
        <v>64</v>
      </c>
      <c r="G53" s="114" t="s">
        <v>454</v>
      </c>
      <c r="H53" s="113" t="s">
        <v>247</v>
      </c>
    </row>
    <row r="54" spans="1:8" ht="102" x14ac:dyDescent="0.2">
      <c r="A54" s="106" t="s">
        <v>1</v>
      </c>
      <c r="B54" s="113" t="s">
        <v>258</v>
      </c>
      <c r="C54" s="106" t="s">
        <v>365</v>
      </c>
      <c r="D54" s="107">
        <v>24641.919999999998</v>
      </c>
      <c r="E54" s="107">
        <v>16031.16</v>
      </c>
      <c r="F54" s="106" t="s">
        <v>216</v>
      </c>
      <c r="G54" s="114" t="s">
        <v>455</v>
      </c>
      <c r="H54" s="113" t="s">
        <v>259</v>
      </c>
    </row>
    <row r="55" spans="1:8" ht="186" customHeight="1" x14ac:dyDescent="0.2">
      <c r="A55" s="106" t="s">
        <v>1</v>
      </c>
      <c r="B55" s="106" t="s">
        <v>368</v>
      </c>
      <c r="C55" s="106" t="s">
        <v>369</v>
      </c>
      <c r="D55" s="107">
        <v>21776.82</v>
      </c>
      <c r="E55" s="107">
        <v>15070.59</v>
      </c>
      <c r="F55" s="106" t="s">
        <v>64</v>
      </c>
      <c r="G55" s="115" t="s">
        <v>456</v>
      </c>
      <c r="H55" s="106" t="s">
        <v>264</v>
      </c>
    </row>
    <row r="56" spans="1:8" ht="89.25" x14ac:dyDescent="0.2">
      <c r="A56" s="106" t="s">
        <v>303</v>
      </c>
      <c r="B56" s="106" t="s">
        <v>377</v>
      </c>
      <c r="C56" s="106" t="s">
        <v>378</v>
      </c>
      <c r="D56" s="107">
        <v>49713.599999999999</v>
      </c>
      <c r="E56" s="107">
        <v>82469.78</v>
      </c>
      <c r="F56" s="106" t="s">
        <v>379</v>
      </c>
      <c r="G56" s="114" t="s">
        <v>443</v>
      </c>
      <c r="H56" s="106" t="s">
        <v>278</v>
      </c>
    </row>
    <row r="57" spans="1:8" ht="38.25" x14ac:dyDescent="0.2">
      <c r="A57" s="106" t="s">
        <v>302</v>
      </c>
      <c r="B57" s="106" t="s">
        <v>265</v>
      </c>
      <c r="C57" s="106" t="s">
        <v>369</v>
      </c>
      <c r="D57" s="107">
        <v>18304.29</v>
      </c>
      <c r="E57" s="107">
        <v>10604.7</v>
      </c>
      <c r="F57" s="106" t="s">
        <v>64</v>
      </c>
      <c r="G57" s="114" t="s">
        <v>435</v>
      </c>
      <c r="H57" s="106" t="s">
        <v>370</v>
      </c>
    </row>
    <row r="58" spans="1:8" ht="63.75" x14ac:dyDescent="0.2">
      <c r="A58" s="106" t="s">
        <v>302</v>
      </c>
      <c r="B58" s="106" t="s">
        <v>270</v>
      </c>
      <c r="C58" s="106" t="s">
        <v>371</v>
      </c>
      <c r="D58" s="107">
        <v>6680.39</v>
      </c>
      <c r="E58" s="107">
        <v>1995.25</v>
      </c>
      <c r="F58" s="106" t="s">
        <v>64</v>
      </c>
      <c r="G58" s="115" t="s">
        <v>457</v>
      </c>
      <c r="H58" s="106" t="s">
        <v>271</v>
      </c>
    </row>
    <row r="59" spans="1:8" ht="51" x14ac:dyDescent="0.2">
      <c r="A59" s="106" t="s">
        <v>302</v>
      </c>
      <c r="B59" s="106" t="s">
        <v>279</v>
      </c>
      <c r="C59" s="106" t="s">
        <v>380</v>
      </c>
      <c r="D59" s="107">
        <v>224669.93</v>
      </c>
      <c r="E59" s="107">
        <v>67983.350000000006</v>
      </c>
      <c r="F59" s="106" t="s">
        <v>64</v>
      </c>
      <c r="G59" s="114" t="s">
        <v>458</v>
      </c>
      <c r="H59" s="106" t="s">
        <v>280</v>
      </c>
    </row>
    <row r="60" spans="1:8" ht="63.75" x14ac:dyDescent="0.2">
      <c r="A60" s="106" t="s">
        <v>6</v>
      </c>
      <c r="B60" s="113" t="s">
        <v>207</v>
      </c>
      <c r="C60" s="106" t="s">
        <v>310</v>
      </c>
      <c r="D60" s="107">
        <v>39288.660000000003</v>
      </c>
      <c r="E60" s="107">
        <v>0</v>
      </c>
      <c r="F60" s="113" t="s">
        <v>64</v>
      </c>
      <c r="G60" s="114" t="s">
        <v>455</v>
      </c>
      <c r="H60" s="113" t="s">
        <v>208</v>
      </c>
    </row>
    <row r="61" spans="1:8" ht="102" x14ac:dyDescent="0.2">
      <c r="A61" s="106" t="s">
        <v>6</v>
      </c>
      <c r="B61" s="113" t="s">
        <v>225</v>
      </c>
      <c r="C61" s="113" t="s">
        <v>306</v>
      </c>
      <c r="D61" s="107">
        <v>22175.85</v>
      </c>
      <c r="E61" s="107">
        <v>16960.25</v>
      </c>
      <c r="F61" s="106" t="s">
        <v>64</v>
      </c>
      <c r="G61" s="114" t="s">
        <v>432</v>
      </c>
      <c r="H61" s="113" t="s">
        <v>226</v>
      </c>
    </row>
    <row r="62" spans="1:8" ht="63.75" x14ac:dyDescent="0.2">
      <c r="A62" s="106" t="s">
        <v>0</v>
      </c>
      <c r="B62" s="113" t="s">
        <v>202</v>
      </c>
      <c r="C62" s="113" t="s">
        <v>306</v>
      </c>
      <c r="D62" s="107">
        <v>35050.699999999997</v>
      </c>
      <c r="E62" s="107">
        <v>0</v>
      </c>
      <c r="F62" s="113" t="s">
        <v>64</v>
      </c>
      <c r="G62" s="114" t="s">
        <v>442</v>
      </c>
      <c r="H62" s="113" t="s">
        <v>409</v>
      </c>
    </row>
    <row r="63" spans="1:8" ht="140.25" x14ac:dyDescent="0.2">
      <c r="A63" s="106" t="s">
        <v>0</v>
      </c>
      <c r="B63" s="113" t="s">
        <v>295</v>
      </c>
      <c r="C63" s="113" t="s">
        <v>306</v>
      </c>
      <c r="D63" s="107">
        <v>244058.49</v>
      </c>
      <c r="E63" s="107">
        <v>139078.85999999999</v>
      </c>
      <c r="F63" s="106" t="s">
        <v>64</v>
      </c>
      <c r="G63" s="114" t="s">
        <v>459</v>
      </c>
      <c r="H63" s="113" t="s">
        <v>410</v>
      </c>
    </row>
    <row r="64" spans="1:8" ht="63.75" x14ac:dyDescent="0.2">
      <c r="A64" s="106" t="s">
        <v>0</v>
      </c>
      <c r="B64" s="113" t="s">
        <v>232</v>
      </c>
      <c r="C64" s="113" t="s">
        <v>306</v>
      </c>
      <c r="D64" s="107">
        <v>129609.73</v>
      </c>
      <c r="E64" s="107">
        <v>85081.24</v>
      </c>
      <c r="F64" s="113" t="s">
        <v>64</v>
      </c>
      <c r="G64" s="114" t="s">
        <v>460</v>
      </c>
      <c r="H64" s="113" t="s">
        <v>320</v>
      </c>
    </row>
    <row r="65" spans="1:8" ht="102" x14ac:dyDescent="0.2">
      <c r="A65" s="106" t="s">
        <v>0</v>
      </c>
      <c r="B65" s="113" t="s">
        <v>235</v>
      </c>
      <c r="C65" s="113" t="s">
        <v>306</v>
      </c>
      <c r="D65" s="107">
        <v>5386.75</v>
      </c>
      <c r="E65" s="107">
        <v>3724.42</v>
      </c>
      <c r="F65" s="106" t="s">
        <v>64</v>
      </c>
      <c r="G65" s="114" t="s">
        <v>461</v>
      </c>
      <c r="H65" s="113" t="s">
        <v>236</v>
      </c>
    </row>
    <row r="66" spans="1:8" ht="293.25" x14ac:dyDescent="0.2">
      <c r="A66" s="106" t="s">
        <v>4</v>
      </c>
      <c r="B66" s="113" t="s">
        <v>218</v>
      </c>
      <c r="C66" s="106" t="s">
        <v>314</v>
      </c>
      <c r="D66" s="107">
        <v>403013.24</v>
      </c>
      <c r="E66" s="107">
        <v>121954.76</v>
      </c>
      <c r="F66" s="106" t="s">
        <v>64</v>
      </c>
      <c r="G66" s="115" t="s">
        <v>462</v>
      </c>
      <c r="H66" s="113" t="s">
        <v>420</v>
      </c>
    </row>
    <row r="67" spans="1:8" ht="153" x14ac:dyDescent="0.2">
      <c r="A67" s="106" t="s">
        <v>4</v>
      </c>
      <c r="B67" s="113" t="s">
        <v>244</v>
      </c>
      <c r="C67" s="106" t="s">
        <v>362</v>
      </c>
      <c r="D67" s="107">
        <v>77796.429999999993</v>
      </c>
      <c r="E67" s="107">
        <v>55699.88</v>
      </c>
      <c r="F67" s="106" t="s">
        <v>64</v>
      </c>
      <c r="G67" s="114" t="s">
        <v>463</v>
      </c>
      <c r="H67" s="113" t="s">
        <v>245</v>
      </c>
    </row>
    <row r="68" spans="1:8" ht="51" x14ac:dyDescent="0.2">
      <c r="A68" s="106" t="s">
        <v>6</v>
      </c>
      <c r="B68" s="113" t="s">
        <v>421</v>
      </c>
      <c r="C68" s="106" t="s">
        <v>422</v>
      </c>
      <c r="D68" s="107">
        <v>37216.230000000003</v>
      </c>
      <c r="E68" s="107">
        <v>32572.38</v>
      </c>
      <c r="F68" s="113" t="s">
        <v>64</v>
      </c>
      <c r="G68" s="114" t="s">
        <v>464</v>
      </c>
      <c r="H68" s="113" t="s">
        <v>204</v>
      </c>
    </row>
  </sheetData>
  <sortState xmlns:xlrd2="http://schemas.microsoft.com/office/spreadsheetml/2017/richdata2" ref="A5:H68">
    <sortCondition ref="A5:A68"/>
  </sortState>
  <mergeCells count="3">
    <mergeCell ref="A2:H2"/>
    <mergeCell ref="A1:H1"/>
    <mergeCell ref="A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C4EF3-4833-40B1-AA36-D05FB0A146FF}">
  <dimension ref="A1:I25"/>
  <sheetViews>
    <sheetView workbookViewId="0">
      <selection activeCell="D26" sqref="D26"/>
    </sheetView>
  </sheetViews>
  <sheetFormatPr defaultColWidth="8.85546875" defaultRowHeight="12.75" x14ac:dyDescent="0.2"/>
  <cols>
    <col min="1" max="1" width="8.85546875" style="95"/>
    <col min="2" max="2" width="11.140625" style="96" bestFit="1" customWidth="1"/>
    <col min="3" max="3" width="11.140625" style="96" customWidth="1"/>
    <col min="4" max="4" width="10.85546875" style="96" bestFit="1" customWidth="1"/>
    <col min="5" max="5" width="8.85546875" style="96"/>
    <col min="6" max="6" width="10.140625" style="96" bestFit="1" customWidth="1"/>
    <col min="7" max="7" width="8.85546875" style="96"/>
    <col min="8" max="8" width="10.140625" style="96" bestFit="1" customWidth="1"/>
    <col min="9" max="9" width="8.85546875" style="96"/>
    <col min="10" max="16384" width="8.85546875" style="95"/>
  </cols>
  <sheetData>
    <row r="1" spans="1:8" x14ac:dyDescent="0.2">
      <c r="B1" s="96">
        <v>104510.17</v>
      </c>
      <c r="D1" s="94">
        <v>99310.92</v>
      </c>
      <c r="F1" s="96">
        <v>74505.08</v>
      </c>
      <c r="H1" s="94">
        <v>70798.55</v>
      </c>
    </row>
    <row r="2" spans="1:8" x14ac:dyDescent="0.2">
      <c r="B2" s="96" t="s">
        <v>334</v>
      </c>
      <c r="F2" s="96" t="s">
        <v>335</v>
      </c>
    </row>
    <row r="3" spans="1:8" x14ac:dyDescent="0.2">
      <c r="B3" s="96" t="s">
        <v>336</v>
      </c>
      <c r="C3" s="96" t="s">
        <v>338</v>
      </c>
      <c r="D3" s="96" t="s">
        <v>337</v>
      </c>
      <c r="F3" s="96" t="s">
        <v>336</v>
      </c>
      <c r="G3" s="95"/>
      <c r="H3" s="96" t="s">
        <v>337</v>
      </c>
    </row>
    <row r="4" spans="1:8" x14ac:dyDescent="0.2">
      <c r="A4" s="95" t="s">
        <v>330</v>
      </c>
      <c r="B4" s="96">
        <v>15801.55</v>
      </c>
      <c r="C4" s="97">
        <f>B4/$B$1</f>
        <v>0.15119629027490816</v>
      </c>
      <c r="D4" s="98">
        <f>D1*$C$4</f>
        <v>15015.442687788182</v>
      </c>
      <c r="F4" s="96">
        <v>26213.18</v>
      </c>
      <c r="G4" s="97">
        <f>F4/$F$1</f>
        <v>0.35183077449215544</v>
      </c>
      <c r="H4" s="98">
        <f>G4*$H$1</f>
        <v>24909.108679421592</v>
      </c>
    </row>
    <row r="5" spans="1:8" x14ac:dyDescent="0.2">
      <c r="A5" s="95" t="s">
        <v>331</v>
      </c>
      <c r="B5" s="96">
        <v>60488.04</v>
      </c>
      <c r="C5" s="97">
        <f t="shared" ref="C5:C7" si="0">B5/$B$1</f>
        <v>0.57877659179006213</v>
      </c>
      <c r="D5" s="98">
        <f>C5*$D$1</f>
        <v>57478.835805135517</v>
      </c>
      <c r="F5" s="96">
        <v>18307.759999999998</v>
      </c>
      <c r="G5" s="97">
        <f t="shared" ref="G5:G7" si="1">F5/$F$1</f>
        <v>0.24572498949064947</v>
      </c>
      <c r="H5" s="98">
        <f t="shared" ref="H5:H7" si="2">G5*$H$1</f>
        <v>17396.972954703222</v>
      </c>
    </row>
    <row r="6" spans="1:8" x14ac:dyDescent="0.2">
      <c r="A6" s="95" t="s">
        <v>332</v>
      </c>
      <c r="B6" s="96">
        <v>26834.04</v>
      </c>
      <c r="C6" s="97">
        <f t="shared" si="0"/>
        <v>0.25676008373156411</v>
      </c>
      <c r="D6" s="98">
        <f t="shared" ref="D6:D7" si="3">C6*$D$1</f>
        <v>25499.080134658663</v>
      </c>
      <c r="F6" s="96">
        <v>28216.21</v>
      </c>
      <c r="G6" s="97">
        <f t="shared" si="1"/>
        <v>0.37871525002053547</v>
      </c>
      <c r="H6" s="98">
        <f t="shared" si="2"/>
        <v>26812.490564341384</v>
      </c>
    </row>
    <row r="7" spans="1:8" x14ac:dyDescent="0.2">
      <c r="A7" s="95" t="s">
        <v>333</v>
      </c>
      <c r="B7" s="96">
        <v>1386.54</v>
      </c>
      <c r="C7" s="97">
        <f t="shared" si="0"/>
        <v>1.3267034203465557E-2</v>
      </c>
      <c r="D7" s="98">
        <f t="shared" si="3"/>
        <v>1317.5613724176317</v>
      </c>
      <c r="F7" s="96">
        <v>1767.93</v>
      </c>
      <c r="G7" s="97">
        <f t="shared" si="1"/>
        <v>2.3728985996659558E-2</v>
      </c>
      <c r="H7" s="98">
        <f t="shared" si="2"/>
        <v>1679.9778015338015</v>
      </c>
    </row>
    <row r="8" spans="1:8" x14ac:dyDescent="0.2">
      <c r="B8" s="96">
        <f>SUM(B4:B7)</f>
        <v>104510.17</v>
      </c>
      <c r="C8" s="97">
        <f>SUM(C4:C7)</f>
        <v>0.99999999999999989</v>
      </c>
      <c r="D8" s="98">
        <f>SUM(D4:D7)</f>
        <v>99310.92</v>
      </c>
      <c r="F8" s="96">
        <f>SUM(F4:F7)</f>
        <v>74505.079999999987</v>
      </c>
      <c r="G8" s="97">
        <f>SUM(G4:G7)</f>
        <v>0.99999999999999989</v>
      </c>
      <c r="H8" s="98">
        <f>SUM(H4:H7)</f>
        <v>70798.549999999988</v>
      </c>
    </row>
    <row r="10" spans="1:8" x14ac:dyDescent="0.2">
      <c r="A10" s="95" t="s">
        <v>339</v>
      </c>
    </row>
    <row r="11" spans="1:8" x14ac:dyDescent="0.2">
      <c r="B11" s="96">
        <v>53133.08</v>
      </c>
      <c r="D11" s="96">
        <v>50419.61</v>
      </c>
      <c r="F11" s="96">
        <v>37500.42</v>
      </c>
      <c r="H11" s="96">
        <v>35585.31</v>
      </c>
    </row>
    <row r="12" spans="1:8" x14ac:dyDescent="0.2">
      <c r="B12" s="96" t="s">
        <v>334</v>
      </c>
      <c r="F12" s="96" t="s">
        <v>335</v>
      </c>
    </row>
    <row r="13" spans="1:8" x14ac:dyDescent="0.2">
      <c r="B13" s="96" t="s">
        <v>336</v>
      </c>
      <c r="C13" s="96" t="s">
        <v>338</v>
      </c>
      <c r="D13" s="96" t="s">
        <v>337</v>
      </c>
      <c r="F13" s="96" t="s">
        <v>336</v>
      </c>
      <c r="G13" s="95"/>
      <c r="H13" s="96" t="s">
        <v>337</v>
      </c>
    </row>
    <row r="14" spans="1:8" x14ac:dyDescent="0.2">
      <c r="A14" s="95" t="s">
        <v>330</v>
      </c>
      <c r="B14" s="96">
        <v>8202.33</v>
      </c>
      <c r="C14" s="97">
        <f>B14/$B$11</f>
        <v>0.15437332072599594</v>
      </c>
      <c r="D14" s="98">
        <f>C14*$D$11</f>
        <v>7783.4426254096325</v>
      </c>
      <c r="F14" s="96">
        <v>13606.84</v>
      </c>
      <c r="G14" s="97">
        <f>F14/$F$11</f>
        <v>0.36284500280263532</v>
      </c>
      <c r="H14" s="98">
        <f>G14*$H$11</f>
        <v>12911.951906682645</v>
      </c>
    </row>
    <row r="15" spans="1:8" x14ac:dyDescent="0.2">
      <c r="A15" s="95" t="s">
        <v>331</v>
      </c>
      <c r="B15" s="96">
        <v>31398.37</v>
      </c>
      <c r="C15" s="97">
        <f t="shared" ref="C15:C18" si="4">B15/$B$11</f>
        <v>0.5909382629427844</v>
      </c>
      <c r="D15" s="98">
        <f t="shared" ref="D15:D17" si="5">C15*$D$11</f>
        <v>29794.876751652642</v>
      </c>
      <c r="F15" s="96">
        <v>9503.27</v>
      </c>
      <c r="G15" s="97">
        <f t="shared" ref="G15:G17" si="6">F15/$F$11</f>
        <v>0.25341769505514872</v>
      </c>
      <c r="H15" s="98">
        <f t="shared" ref="H15:H17" si="7">G15*$H$11</f>
        <v>9017.9472380229345</v>
      </c>
    </row>
    <row r="16" spans="1:8" x14ac:dyDescent="0.2">
      <c r="A16" s="95" t="s">
        <v>332</v>
      </c>
      <c r="B16" s="96">
        <v>12812.65</v>
      </c>
      <c r="C16" s="97">
        <f t="shared" si="4"/>
        <v>0.24114261774397416</v>
      </c>
      <c r="D16" s="98">
        <f t="shared" si="5"/>
        <v>12158.316741030258</v>
      </c>
      <c r="F16" s="96">
        <v>13472.6</v>
      </c>
      <c r="G16" s="97">
        <f t="shared" si="6"/>
        <v>0.35926530956186625</v>
      </c>
      <c r="H16" s="98">
        <f t="shared" si="7"/>
        <v>12784.567413004974</v>
      </c>
    </row>
    <row r="17" spans="1:8" x14ac:dyDescent="0.2">
      <c r="A17" s="95" t="s">
        <v>333</v>
      </c>
      <c r="B17" s="96">
        <v>719.73</v>
      </c>
      <c r="C17" s="97">
        <f t="shared" si="4"/>
        <v>1.354579858724546E-2</v>
      </c>
      <c r="D17" s="98">
        <f t="shared" si="5"/>
        <v>682.9738819074671</v>
      </c>
      <c r="F17" s="96">
        <v>917.71</v>
      </c>
      <c r="G17" s="97">
        <f t="shared" si="6"/>
        <v>2.447199258034977E-2</v>
      </c>
      <c r="H17" s="98">
        <f t="shared" si="7"/>
        <v>870.84344228944644</v>
      </c>
    </row>
    <row r="18" spans="1:8" x14ac:dyDescent="0.2">
      <c r="B18" s="96">
        <f>SUM(B14:B17)</f>
        <v>53133.08</v>
      </c>
      <c r="C18" s="97">
        <f t="shared" si="4"/>
        <v>1</v>
      </c>
      <c r="D18" s="98">
        <f>SUM(D14:D17)</f>
        <v>50419.61</v>
      </c>
      <c r="F18" s="96">
        <f>SUM(F14:F17)</f>
        <v>37500.42</v>
      </c>
      <c r="G18" s="97">
        <f>SUM(G14:G17)</f>
        <v>1.0000000000000002</v>
      </c>
      <c r="H18" s="98">
        <f>SUM(H14:H17)</f>
        <v>35585.310000000005</v>
      </c>
    </row>
    <row r="21" spans="1:8" x14ac:dyDescent="0.2">
      <c r="B21" s="96" t="s">
        <v>334</v>
      </c>
      <c r="C21" s="96" t="s">
        <v>335</v>
      </c>
      <c r="D21" s="96" t="s">
        <v>340</v>
      </c>
    </row>
    <row r="22" spans="1:8" x14ac:dyDescent="0.2">
      <c r="A22" s="95" t="s">
        <v>330</v>
      </c>
      <c r="B22" s="96">
        <f>D14+D4</f>
        <v>22798.885313197814</v>
      </c>
      <c r="C22" s="96">
        <f>H4+H14</f>
        <v>37821.060586104235</v>
      </c>
      <c r="D22" s="96">
        <f>SUM(B22:C22)</f>
        <v>60619.945899302053</v>
      </c>
    </row>
    <row r="23" spans="1:8" x14ac:dyDescent="0.2">
      <c r="A23" s="95" t="s">
        <v>331</v>
      </c>
      <c r="B23" s="96">
        <f>D15+D5</f>
        <v>87273.712556788159</v>
      </c>
      <c r="C23" s="96">
        <f t="shared" ref="C23:C25" si="8">H5+H15</f>
        <v>26414.920192726157</v>
      </c>
      <c r="D23" s="96">
        <f>SUM(B23:C23)</f>
        <v>113688.63274951432</v>
      </c>
    </row>
    <row r="24" spans="1:8" x14ac:dyDescent="0.2">
      <c r="A24" s="95" t="s">
        <v>332</v>
      </c>
      <c r="B24" s="96">
        <f>D16+D6</f>
        <v>37657.396875688923</v>
      </c>
      <c r="C24" s="96">
        <f t="shared" si="8"/>
        <v>39597.057977346354</v>
      </c>
      <c r="D24" s="96">
        <f>SUM(B24:C24)</f>
        <v>77254.454853035277</v>
      </c>
    </row>
    <row r="25" spans="1:8" x14ac:dyDescent="0.2">
      <c r="A25" s="95" t="s">
        <v>333</v>
      </c>
      <c r="B25" s="96">
        <f t="shared" ref="B25" si="9">D17+D7</f>
        <v>2000.5352543250988</v>
      </c>
      <c r="C25" s="96">
        <f t="shared" si="8"/>
        <v>2550.8212438232481</v>
      </c>
      <c r="D25" s="96">
        <f>SUM(B25:C25)</f>
        <v>4551.3564981483469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1484-5293-4F49-BF6F-4FEF68919DC7}">
  <dimension ref="A1:K53"/>
  <sheetViews>
    <sheetView workbookViewId="0">
      <selection activeCell="B23" sqref="B23"/>
    </sheetView>
  </sheetViews>
  <sheetFormatPr defaultColWidth="8.85546875" defaultRowHeight="12.75" x14ac:dyDescent="0.2"/>
  <cols>
    <col min="1" max="2" width="12.7109375" style="94" bestFit="1" customWidth="1"/>
    <col min="3" max="4" width="11.140625" style="94" bestFit="1" customWidth="1"/>
    <col min="5" max="5" width="8.85546875" style="94"/>
    <col min="6" max="6" width="11.140625" style="94" bestFit="1" customWidth="1"/>
    <col min="7" max="7" width="12.7109375" style="94" bestFit="1" customWidth="1"/>
    <col min="8" max="9" width="11.140625" style="94" bestFit="1" customWidth="1"/>
    <col min="10" max="10" width="10.140625" style="94" bestFit="1" customWidth="1"/>
    <col min="11" max="11" width="84.42578125" style="94" bestFit="1" customWidth="1"/>
    <col min="12" max="16384" width="8.85546875" style="94"/>
  </cols>
  <sheetData>
    <row r="1" spans="1:11" x14ac:dyDescent="0.2">
      <c r="A1" s="94" t="s">
        <v>343</v>
      </c>
      <c r="B1" s="94" t="s">
        <v>344</v>
      </c>
      <c r="F1" s="94" t="s">
        <v>334</v>
      </c>
      <c r="G1" s="94" t="s">
        <v>335</v>
      </c>
      <c r="K1" s="92"/>
    </row>
    <row r="2" spans="1:11" x14ac:dyDescent="0.2">
      <c r="A2" s="94">
        <v>41797.56</v>
      </c>
      <c r="B2" s="94">
        <v>37439.519999999997</v>
      </c>
      <c r="E2" s="94" t="s">
        <v>373</v>
      </c>
    </row>
    <row r="3" spans="1:11" x14ac:dyDescent="0.2">
      <c r="E3" s="94" t="s">
        <v>330</v>
      </c>
    </row>
    <row r="4" spans="1:11" x14ac:dyDescent="0.2">
      <c r="E4" s="94" t="s">
        <v>374</v>
      </c>
      <c r="F4" s="94">
        <v>205678.07</v>
      </c>
      <c r="G4" s="94">
        <v>62252.01</v>
      </c>
    </row>
    <row r="5" spans="1:11" x14ac:dyDescent="0.2">
      <c r="E5" s="94" t="s">
        <v>375</v>
      </c>
      <c r="F5" s="94">
        <f>SUM(F2:F4)</f>
        <v>205678.07</v>
      </c>
      <c r="G5" s="94">
        <f>SUM(G2:G4)</f>
        <v>62252.01</v>
      </c>
      <c r="H5" s="94">
        <f>SUM(F5:G5)</f>
        <v>267930.08</v>
      </c>
    </row>
    <row r="6" spans="1:11" x14ac:dyDescent="0.2">
      <c r="F6" s="100">
        <f>F4/H5</f>
        <v>0.76765576302593574</v>
      </c>
      <c r="G6" s="100">
        <f>G5/H5</f>
        <v>0.23234423697406428</v>
      </c>
      <c r="H6" s="94">
        <v>310077.5</v>
      </c>
      <c r="K6" s="105"/>
    </row>
    <row r="7" spans="1:11" x14ac:dyDescent="0.2">
      <c r="F7" s="94">
        <f>H6*F6</f>
        <v>238032.7798596746</v>
      </c>
      <c r="G7" s="94">
        <f>H6*G6</f>
        <v>72044.720140325415</v>
      </c>
    </row>
    <row r="9" spans="1:11" x14ac:dyDescent="0.2">
      <c r="F9" s="94">
        <f>F6*H9</f>
        <v>30944.257543478881</v>
      </c>
      <c r="G9" s="94">
        <f>G6*H9</f>
        <v>9365.8124565211201</v>
      </c>
      <c r="H9" s="94">
        <v>40310.07</v>
      </c>
    </row>
    <row r="10" spans="1:11" x14ac:dyDescent="0.2">
      <c r="A10" s="93"/>
      <c r="B10" s="93"/>
    </row>
    <row r="12" spans="1:11" x14ac:dyDescent="0.2">
      <c r="A12" s="99">
        <f>SUM(A2:A11)</f>
        <v>41797.56</v>
      </c>
      <c r="B12" s="99">
        <f>SUM(B2:B11)</f>
        <v>37439.519999999997</v>
      </c>
    </row>
    <row r="14" spans="1:11" ht="13.5" thickBot="1" x14ac:dyDescent="0.25"/>
    <row r="15" spans="1:11" x14ac:dyDescent="0.2">
      <c r="K15" s="101" t="s">
        <v>100</v>
      </c>
    </row>
    <row r="16" spans="1:11" x14ac:dyDescent="0.2">
      <c r="A16" s="94">
        <v>4581.33</v>
      </c>
      <c r="B16" s="94">
        <v>4867.12</v>
      </c>
      <c r="F16" s="94" t="s">
        <v>399</v>
      </c>
      <c r="G16" s="94" t="s">
        <v>339</v>
      </c>
      <c r="H16" s="94" t="s">
        <v>400</v>
      </c>
      <c r="K16" s="102" t="s">
        <v>101</v>
      </c>
    </row>
    <row r="17" spans="1:11" ht="13.5" thickBot="1" x14ac:dyDescent="0.25">
      <c r="G17" s="94">
        <v>1866</v>
      </c>
      <c r="H17" s="94">
        <v>1623.42</v>
      </c>
      <c r="K17" s="103" t="s">
        <v>102</v>
      </c>
    </row>
    <row r="18" spans="1:11" x14ac:dyDescent="0.2">
      <c r="G18" s="94">
        <v>7464</v>
      </c>
    </row>
    <row r="19" spans="1:11" x14ac:dyDescent="0.2">
      <c r="G19" s="94">
        <v>9330</v>
      </c>
    </row>
    <row r="20" spans="1:11" x14ac:dyDescent="0.2">
      <c r="G20" s="94">
        <f>SUM(G17:G19)</f>
        <v>18660</v>
      </c>
    </row>
    <row r="21" spans="1:11" x14ac:dyDescent="0.2">
      <c r="A21" s="93"/>
      <c r="B21" s="93"/>
      <c r="H21" s="94">
        <v>8117.1</v>
      </c>
    </row>
    <row r="22" spans="1:11" x14ac:dyDescent="0.2">
      <c r="A22" s="99">
        <f>SUM(A16:A21)</f>
        <v>4581.33</v>
      </c>
      <c r="B22" s="99">
        <f>SUM(B16:B21)</f>
        <v>4867.12</v>
      </c>
      <c r="H22" s="94">
        <v>5679.9</v>
      </c>
    </row>
    <row r="23" spans="1:11" x14ac:dyDescent="0.2">
      <c r="H23" s="94">
        <v>813.78</v>
      </c>
    </row>
    <row r="24" spans="1:11" x14ac:dyDescent="0.2">
      <c r="C24" s="94">
        <f>SUM(A28:B28)</f>
        <v>69788.62999999999</v>
      </c>
      <c r="H24" s="94">
        <f>SUM(H17:H23)</f>
        <v>16234.2</v>
      </c>
    </row>
    <row r="28" spans="1:11" x14ac:dyDescent="0.2">
      <c r="A28" s="99">
        <f>A12-A22</f>
        <v>37216.229999999996</v>
      </c>
      <c r="B28" s="99">
        <f>B12-B22</f>
        <v>32572.399999999998</v>
      </c>
      <c r="G28" s="94">
        <v>15365.6</v>
      </c>
    </row>
    <row r="29" spans="1:11" x14ac:dyDescent="0.2">
      <c r="F29" s="94" t="s">
        <v>401</v>
      </c>
      <c r="G29" s="94">
        <v>1997.53</v>
      </c>
    </row>
    <row r="30" spans="1:11" x14ac:dyDescent="0.2">
      <c r="F30" s="94" t="s">
        <v>407</v>
      </c>
      <c r="G30" s="94">
        <v>6174.76</v>
      </c>
      <c r="I30" s="94">
        <v>31667.5</v>
      </c>
      <c r="J30" s="94">
        <v>0.21</v>
      </c>
    </row>
    <row r="31" spans="1:11" x14ac:dyDescent="0.2">
      <c r="F31" s="94" t="s">
        <v>408</v>
      </c>
      <c r="G31" s="94">
        <v>7192.61</v>
      </c>
      <c r="I31" s="94">
        <v>13345.36</v>
      </c>
      <c r="J31" s="94">
        <v>2374.79</v>
      </c>
    </row>
    <row r="32" spans="1:11" x14ac:dyDescent="0.2">
      <c r="G32" s="94">
        <f>G28-G29-G30-G31</f>
        <v>0.6999999999998181</v>
      </c>
      <c r="J32" s="94">
        <v>11164.53</v>
      </c>
    </row>
    <row r="34" spans="2:11" x14ac:dyDescent="0.2">
      <c r="I34" s="94">
        <f>SUM(I30:I33)</f>
        <v>45012.86</v>
      </c>
      <c r="J34" s="94">
        <f>SUM(J30:J33)</f>
        <v>13539.53</v>
      </c>
      <c r="K34" s="94">
        <f>SUM(I34:J34)</f>
        <v>58552.39</v>
      </c>
    </row>
    <row r="38" spans="2:11" x14ac:dyDescent="0.2">
      <c r="I38" s="94">
        <v>11256.46</v>
      </c>
    </row>
    <row r="44" spans="2:11" x14ac:dyDescent="0.2">
      <c r="B44" s="94" t="s">
        <v>418</v>
      </c>
      <c r="C44" s="94" t="s">
        <v>343</v>
      </c>
      <c r="D44" s="94" t="s">
        <v>344</v>
      </c>
    </row>
    <row r="45" spans="2:11" x14ac:dyDescent="0.2">
      <c r="B45" s="94" t="s">
        <v>411</v>
      </c>
      <c r="C45" s="94">
        <v>205430.65</v>
      </c>
      <c r="D45" s="94">
        <v>62164.32</v>
      </c>
      <c r="F45" s="94">
        <v>236126.07</v>
      </c>
      <c r="G45" s="94">
        <v>71453.48</v>
      </c>
    </row>
    <row r="46" spans="2:11" x14ac:dyDescent="0.2">
      <c r="B46" s="94" t="s">
        <v>412</v>
      </c>
      <c r="C46" s="94">
        <v>20136.21</v>
      </c>
      <c r="D46" s="94">
        <v>6056.82</v>
      </c>
      <c r="F46" s="94">
        <v>227107.54</v>
      </c>
      <c r="G46" s="94">
        <v>68724.41</v>
      </c>
    </row>
    <row r="47" spans="2:11" x14ac:dyDescent="0.2">
      <c r="B47" s="94" t="s">
        <v>413</v>
      </c>
      <c r="C47" s="94">
        <v>45012.86</v>
      </c>
      <c r="D47" s="94">
        <v>13539.53</v>
      </c>
      <c r="F47" s="94">
        <f>SUM(F45:F46)</f>
        <v>463233.61</v>
      </c>
      <c r="G47" s="94">
        <f>SUM(G45:G46)</f>
        <v>140177.89000000001</v>
      </c>
    </row>
    <row r="48" spans="2:11" x14ac:dyDescent="0.2">
      <c r="B48" s="94" t="s">
        <v>414</v>
      </c>
      <c r="C48" s="94">
        <v>40273.71</v>
      </c>
      <c r="D48" s="94">
        <v>12223.23</v>
      </c>
      <c r="F48" s="94">
        <v>30696.38</v>
      </c>
      <c r="G48" s="94">
        <v>9288.9500000000007</v>
      </c>
    </row>
    <row r="49" spans="2:7" x14ac:dyDescent="0.2">
      <c r="B49" s="94" t="s">
        <v>415</v>
      </c>
      <c r="C49" s="94">
        <v>30540</v>
      </c>
      <c r="F49" s="94">
        <v>29532.38</v>
      </c>
      <c r="G49" s="94">
        <v>8934.17</v>
      </c>
    </row>
    <row r="50" spans="2:7" x14ac:dyDescent="0.2">
      <c r="B50" s="94" t="s">
        <v>416</v>
      </c>
      <c r="C50" s="94">
        <v>23114.89</v>
      </c>
      <c r="D50" s="94">
        <v>11649.97</v>
      </c>
      <c r="F50" s="94">
        <f>SUM(F48:F49)</f>
        <v>60228.76</v>
      </c>
      <c r="G50" s="94">
        <f>SUM(G48:G49)</f>
        <v>18223.120000000003</v>
      </c>
    </row>
    <row r="51" spans="2:7" x14ac:dyDescent="0.2">
      <c r="B51" s="94" t="s">
        <v>417</v>
      </c>
      <c r="C51" s="94">
        <v>23114.89</v>
      </c>
      <c r="D51" s="94">
        <v>11649.97</v>
      </c>
    </row>
    <row r="52" spans="2:7" x14ac:dyDescent="0.2">
      <c r="B52" s="94" t="s">
        <v>419</v>
      </c>
      <c r="C52" s="94">
        <v>15390</v>
      </c>
      <c r="D52" s="94">
        <v>4670.93</v>
      </c>
    </row>
    <row r="53" spans="2:7" x14ac:dyDescent="0.2">
      <c r="C53" s="94">
        <f>SUM(C45:C52)</f>
        <v>403013.21</v>
      </c>
      <c r="D53" s="94">
        <f>SUM(D45:D52)</f>
        <v>121954.76999999999</v>
      </c>
      <c r="F53" s="94">
        <f>F47-F50</f>
        <v>403004.85</v>
      </c>
      <c r="G53" s="94">
        <f>G47-G50</f>
        <v>121954.77000000002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S106 SCHEMES</vt:lpstr>
      <vt:lpstr>Sheet1</vt:lpstr>
      <vt:lpstr>Sheet2</vt:lpstr>
      <vt:lpstr>Sheet3</vt:lpstr>
      <vt:lpstr>'S106 SCHEMES'!Print_Area</vt:lpstr>
    </vt:vector>
  </TitlesOfParts>
  <Company>South Gloucestershire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Marshall (ID: hm7 on SGC780821)</dc:creator>
  <cp:lastModifiedBy>Ian Davey</cp:lastModifiedBy>
  <cp:lastPrinted>2016-01-20T15:27:51Z</cp:lastPrinted>
  <dcterms:created xsi:type="dcterms:W3CDTF">2012-03-29T12:34:42Z</dcterms:created>
  <dcterms:modified xsi:type="dcterms:W3CDTF">2023-02-02T17:01:18Z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